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Расчет НМЦ 908 на ед расценки" sheetId="34" r:id="rId1"/>
    <sheet name="Обоснование на ед расц" sheetId="48" r:id="rId2"/>
    <sheet name="Приложение_1" sheetId="31" r:id="rId3"/>
  </sheets>
  <definedNames>
    <definedName name="_xlnm._FilterDatabase" localSheetId="0" hidden="1">'Расчет НМЦ 908 на ед расценки'!$B$11:$AB$20</definedName>
    <definedName name="_xlnm.Print_Area" localSheetId="1">'Обоснование на ед расц'!$A$1:$I$61</definedName>
    <definedName name="_xlnm.Print_Area" localSheetId="0">'Расчет НМЦ 908 на ед расценки'!$A$1:$AB$52</definedName>
  </definedNames>
  <calcPr calcId="162913"/>
</workbook>
</file>

<file path=xl/calcChain.xml><?xml version="1.0" encoding="utf-8"?>
<calcChain xmlns="http://schemas.openxmlformats.org/spreadsheetml/2006/main">
  <c r="Z18" i="34" l="1"/>
  <c r="Z17" i="34"/>
  <c r="K18" i="34" l="1"/>
  <c r="V18" i="34"/>
  <c r="W18" i="34" s="1"/>
  <c r="X18" i="34"/>
  <c r="K17" i="34"/>
  <c r="I18" i="34"/>
  <c r="I17" i="34"/>
  <c r="G18" i="34"/>
  <c r="G17" i="34"/>
  <c r="X17" i="34"/>
  <c r="V17" i="34"/>
  <c r="W17" i="34" s="1"/>
  <c r="Y17" i="34" l="1"/>
  <c r="AA17" i="34" s="1"/>
  <c r="Y18" i="34"/>
  <c r="AA18" i="34" s="1"/>
  <c r="AB19" i="34"/>
  <c r="U19" i="34"/>
  <c r="S19" i="34"/>
  <c r="Q19" i="34"/>
  <c r="O19" i="34"/>
  <c r="M19" i="34"/>
  <c r="E19" i="34" l="1"/>
  <c r="K19" i="34" l="1"/>
  <c r="I19" i="34"/>
  <c r="G19" i="34"/>
  <c r="W19" i="34" l="1"/>
  <c r="AA19" i="34" l="1"/>
  <c r="L28" i="34" l="1"/>
  <c r="L30" i="34" l="1"/>
  <c r="L31" i="34" s="1"/>
  <c r="L32" i="34" s="1"/>
</calcChain>
</file>

<file path=xl/sharedStrings.xml><?xml version="1.0" encoding="utf-8"?>
<sst xmlns="http://schemas.openxmlformats.org/spreadsheetml/2006/main" count="164" uniqueCount="98">
  <si>
    <t>Наименование продукции</t>
  </si>
  <si>
    <t>Кол-во</t>
  </si>
  <si>
    <t>НМЦ</t>
  </si>
  <si>
    <t>Инициатор закупки</t>
  </si>
  <si>
    <t>Цена</t>
  </si>
  <si>
    <t>ценовой информации.</t>
  </si>
  <si>
    <t>Снижение от НМЦ инициатора составило, руб.:</t>
  </si>
  <si>
    <t>Снижение от НМЦ инициатора составило, %:</t>
  </si>
  <si>
    <t>Стоимость</t>
  </si>
  <si>
    <t xml:space="preserve"> выполнен по Методике определения НМЦ закупки (приказ Госкорпорации "Роскосмос"от 31.10.2019 № 357)</t>
  </si>
  <si>
    <t xml:space="preserve">№ п/п </t>
  </si>
  <si>
    <t>Ед. изм.</t>
  </si>
  <si>
    <t>Метод определения  НМЦ - анализ рынка (метод  сопоставимых рыночных цен)</t>
  </si>
  <si>
    <t xml:space="preserve">Источник ценовой информации </t>
  </si>
  <si>
    <t xml:space="preserve">Коэффи- циент вариации </t>
  </si>
  <si>
    <t>Среднее квадратическое отклонение</t>
  </si>
  <si>
    <t xml:space="preserve"> НМЦ инициатора составила</t>
  </si>
  <si>
    <t xml:space="preserve">по  начальной (максимальной) цене контракта (или по цене контракта с единственным поставщиком)   </t>
  </si>
  <si>
    <t>Средняя стоимость</t>
  </si>
  <si>
    <t>Средняя цена</t>
  </si>
  <si>
    <t>Максимально-разрешимый коэффициент вариации:</t>
  </si>
  <si>
    <r>
      <t xml:space="preserve">В случае, если  коэффициент вариации находится в диапазоне </t>
    </r>
    <r>
      <rPr>
        <b/>
        <sz val="12"/>
        <color theme="1"/>
        <rFont val="Times New Roman"/>
        <family val="1"/>
        <charset val="204"/>
      </rPr>
      <t xml:space="preserve">от 0 до 0,05, </t>
    </r>
    <r>
      <rPr>
        <sz val="10"/>
        <color theme="1"/>
        <rFont val="Times New Roman"/>
        <family val="1"/>
        <charset val="204"/>
      </rPr>
      <t xml:space="preserve">НМЦ определяется как среднее арифметическое значение ценовых предложений. </t>
    </r>
  </si>
  <si>
    <t>Приложение к Обоснованию о  начальной максимальной цене контракта (договора, лота) для конкурентных процедур закупки и цене контракта (договора), заключаемого с единственным поставщиком (подрядчиком, исполнителем)</t>
  </si>
  <si>
    <t>(должность)</t>
  </si>
  <si>
    <t>(подпись / расшифровка подписи)</t>
  </si>
  <si>
    <r>
      <t>В случае, если  коэффициент вариации находится в диапазоне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от 0,06 до 0,32, </t>
    </r>
    <r>
      <rPr>
        <sz val="10"/>
        <color theme="1"/>
        <rFont val="Times New Roman"/>
        <family val="1"/>
        <charset val="204"/>
      </rPr>
      <t xml:space="preserve">НМЦ определяется с учетом минимального значения,указанного  в источнике </t>
    </r>
  </si>
  <si>
    <t xml:space="preserve">Предложение инициатора </t>
  </si>
  <si>
    <t>коэффициент вариации находится в диапазоне от 0,06 до 0,32, НМЦ определяется с учетом минимального значения.</t>
  </si>
  <si>
    <t>№</t>
  </si>
  <si>
    <t>Ед.изм.</t>
  </si>
  <si>
    <t>Согласовано ценовое предложение, представленное инициатором закупки.</t>
  </si>
  <si>
    <t>Рекомендовано установить НМЦ в размере, руб. без НДС:</t>
  </si>
  <si>
    <t>в счете №101409 от 25.02.2021 Ʃ=190 513,00 руб. с НДС                    (кол-во метров        в поз=1900)</t>
  </si>
  <si>
    <t xml:space="preserve">6055,07 евро с НДС, курс на 22.11.2021 1EUR= 82,5845 руб. </t>
  </si>
  <si>
    <t>Приложение №1</t>
  </si>
  <si>
    <t>Рекомендовано установить НМЦ в размере, руб., включая все налоги, сборы и обязательные платежи:</t>
  </si>
  <si>
    <t>Руководитель подразделения, ответственного за расчет НМЦ     И. о. начальника бюро контроля цен отдела 908   ______________ М. И. Горшкова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</si>
  <si>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</si>
  <si>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</si>
  <si>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</si>
  <si>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</si>
  <si>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</si>
  <si>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</si>
  <si>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</si>
  <si>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</si>
  <si>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</si>
  <si>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</si>
  <si>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</si>
  <si>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</si>
  <si>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</si>
  <si>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</si>
  <si>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</si>
  <si>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</si>
  <si>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</si>
  <si>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</si>
  <si>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</si>
  <si>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</si>
  <si>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</si>
  <si>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</si>
  <si>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</si>
  <si>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</si>
  <si>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</si>
  <si>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</si>
  <si>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</si>
  <si>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</si>
  <si>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</si>
  <si>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</si>
  <si>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</si>
  <si>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</si>
  <si>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Работник подразделения, ответственного за </t>
  </si>
  <si>
    <t>Цена, руб.,                включая все налоги, сборы и обязательные платежи</t>
  </si>
  <si>
    <t>2.</t>
  </si>
  <si>
    <t>3.</t>
  </si>
  <si>
    <t>руб., включая все налоги, сборы и обязательные платежи</t>
  </si>
  <si>
    <t xml:space="preserve">НМЦ (договора) устанавливается в размере: </t>
  </si>
  <si>
    <t>Работник подразделения, ответственного за расчет НМЦ   Ведущий специалист бюро контроля цен отдела 908    ____________ Л.А. Сальникова</t>
  </si>
  <si>
    <t xml:space="preserve">Ведущий специалист                                    </t>
  </si>
  <si>
    <t>____________Л. А. Сальникова</t>
  </si>
  <si>
    <t>Ценовых предложений - 8</t>
  </si>
  <si>
    <t>Руководитель подразделения, ответственного за расчет НМЦ     Начальник бюро контроля цен отдела 908   ______________ Н. А. Сосновская</t>
  </si>
  <si>
    <t xml:space="preserve">Начальник бюро контроля цен                                     </t>
  </si>
  <si>
    <t>____________Н. А. Сосновская</t>
  </si>
  <si>
    <t>Очистка кровли от снега и наледи</t>
  </si>
  <si>
    <t>м2</t>
  </si>
  <si>
    <t>Очистка карниза от снега и наледи (сосулек)</t>
  </si>
  <si>
    <t>м.п.</t>
  </si>
  <si>
    <t>Коммерческое предложение № 56-11/23 от 04.11.2023</t>
  </si>
  <si>
    <t xml:space="preserve">НМЦ (договора) одной услуги </t>
  </si>
  <si>
    <t>Коммерческое предложение от 27.11.2023</t>
  </si>
  <si>
    <r>
      <rPr>
        <b/>
        <u/>
        <sz val="12"/>
        <color theme="1"/>
        <rFont val="Times New Roman"/>
        <family val="1"/>
        <charset val="204"/>
      </rPr>
      <t>Вывод</t>
    </r>
    <r>
      <rPr>
        <b/>
        <sz val="12"/>
        <color theme="1"/>
        <rFont val="Times New Roman"/>
        <family val="1"/>
        <charset val="204"/>
      </rPr>
      <t xml:space="preserve">: </t>
    </r>
    <r>
      <rPr>
        <sz val="12"/>
        <color theme="1"/>
        <rFont val="Times New Roman"/>
        <family val="1"/>
        <charset val="204"/>
      </rPr>
      <t xml:space="preserve"> НМЦ одной услуги определена с учетом коэффициентов вариации , включая все налоги, сборы и обязательные платежи</t>
    </r>
  </si>
  <si>
    <t>Коммерческое предложение № 28/11-1 от 28.11.2023</t>
  </si>
  <si>
    <t>Наименование закупки: Уборка снега с кровли,очистка карнизов, 1-я  территория</t>
  </si>
  <si>
    <t>Информация о запросах ценовых предложений (коммерческих предложений) от 01.11.2022 № 808/21442 в адрес различных поставщиков (пяти)</t>
  </si>
  <si>
    <t xml:space="preserve">к обоснованию № 2/1149.1 от 15.02.2024 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</si>
  <si>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2/1149.1 от 15.02.2024 г.: НМЦ (договора) одной услуги с учетом коэффициентов вариации</t>
    </r>
  </si>
  <si>
    <t>устанавливается в приложении № 1. Бюджет согласовывает ПЭУ.</t>
  </si>
  <si>
    <t>Дата подготовки обоснования НМЦ:  15.02.2024</t>
  </si>
  <si>
    <t>РАСЧЕТ  № 2/1149.1 от 15.02.2024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</si>
</sst>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0.00000"/>
    <numFmt numFmtId="167" formatCode="#,##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FFCC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" fillId="0" borderId="0"/>
    <xf numFmtId="0" fontId="1" fillId="0" borderId="0"/>
  </cellStyleXfs>
  <cellXfs count="240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7" fillId="0" borderId="0" xfId="0" applyFont="1" applyAlignment="1">
      <alignment horizontal="center" vertical="center"/>
    </xf>
    <xf numFmtId="0" fontId="3" fillId="2" borderId="0" xfId="0" applyFont="1" applyFill="1"/>
    <xf numFmtId="0" fontId="8" fillId="2" borderId="1" xfId="0" applyFont="1" applyFill="1" applyBorder="1" applyAlignment="1">
      <alignment vertical="top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Border="1" applyAlignment="1">
      <alignment vertical="top"/>
    </xf>
    <xf numFmtId="0" fontId="8" fillId="2" borderId="1" xfId="0" applyFont="1" applyFill="1" applyBorder="1" applyAlignment="1"/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8" fillId="2" borderId="13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8" fillId="2" borderId="10" xfId="0" applyFont="1" applyFill="1" applyBorder="1" applyAlignment="1">
      <alignment vertical="top"/>
    </xf>
    <xf numFmtId="0" fontId="0" fillId="0" borderId="0" xfId="0" applyAlignment="1"/>
    <xf numFmtId="10" fontId="8" fillId="2" borderId="0" xfId="0" applyNumberFormat="1" applyFont="1" applyFill="1" applyBorder="1" applyAlignment="1">
      <alignment horizontal="center" vertical="top"/>
    </xf>
    <xf numFmtId="0" fontId="8" fillId="2" borderId="11" xfId="0" applyNumberFormat="1" applyFont="1" applyFill="1" applyBorder="1" applyAlignment="1"/>
    <xf numFmtId="0" fontId="8" fillId="2" borderId="12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33" xfId="0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4" fontId="3" fillId="7" borderId="17" xfId="0" applyNumberFormat="1" applyFont="1" applyFill="1" applyBorder="1" applyAlignment="1">
      <alignment horizontal="center" vertical="center"/>
    </xf>
    <xf numFmtId="4" fontId="3" fillId="8" borderId="1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/>
    <xf numFmtId="4" fontId="3" fillId="2" borderId="34" xfId="0" applyNumberFormat="1" applyFont="1" applyFill="1" applyBorder="1"/>
    <xf numFmtId="0" fontId="0" fillId="0" borderId="0" xfId="0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4" fontId="7" fillId="2" borderId="34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9" fillId="2" borderId="13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/>
    <xf numFmtId="165" fontId="13" fillId="0" borderId="0" xfId="0" applyNumberFormat="1" applyFont="1" applyFill="1" applyAlignment="1"/>
    <xf numFmtId="165" fontId="13" fillId="0" borderId="0" xfId="0" applyNumberFormat="1" applyFont="1" applyFill="1"/>
    <xf numFmtId="166" fontId="13" fillId="0" borderId="0" xfId="0" applyNumberFormat="1" applyFont="1" applyFill="1"/>
    <xf numFmtId="0" fontId="17" fillId="0" borderId="0" xfId="0" applyFont="1" applyFill="1"/>
    <xf numFmtId="0" fontId="13" fillId="0" borderId="0" xfId="0" applyFont="1" applyFill="1" applyAlignment="1">
      <alignment horizontal="center" vertical="center"/>
    </xf>
    <xf numFmtId="167" fontId="13" fillId="0" borderId="0" xfId="0" applyNumberFormat="1" applyFont="1" applyFill="1"/>
    <xf numFmtId="0" fontId="13" fillId="0" borderId="0" xfId="0" applyFont="1" applyFill="1" applyAlignment="1">
      <alignment horizontal="left"/>
    </xf>
    <xf numFmtId="0" fontId="19" fillId="0" borderId="0" xfId="0" applyFont="1"/>
    <xf numFmtId="165" fontId="0" fillId="0" borderId="0" xfId="0" applyNumberFormat="1"/>
    <xf numFmtId="167" fontId="0" fillId="0" borderId="0" xfId="0" applyNumberFormat="1"/>
    <xf numFmtId="0" fontId="0" fillId="0" borderId="0" xfId="0" applyBorder="1"/>
    <xf numFmtId="0" fontId="13" fillId="0" borderId="0" xfId="0" applyFont="1" applyBorder="1" applyAlignment="1">
      <alignment horizontal="left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left"/>
    </xf>
    <xf numFmtId="0" fontId="0" fillId="2" borderId="0" xfId="0" applyFill="1" applyBorder="1"/>
    <xf numFmtId="0" fontId="6" fillId="0" borderId="0" xfId="0" applyFont="1"/>
    <xf numFmtId="4" fontId="7" fillId="10" borderId="22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center" vertical="center"/>
    </xf>
    <xf numFmtId="0" fontId="0" fillId="2" borderId="0" xfId="0" applyFont="1" applyFill="1"/>
    <xf numFmtId="0" fontId="21" fillId="0" borderId="0" xfId="0" applyFont="1" applyBorder="1" applyAlignment="1">
      <alignment horizontal="center" vertical="center"/>
    </xf>
    <xf numFmtId="4" fontId="7" fillId="2" borderId="22" xfId="0" applyNumberFormat="1" applyFont="1" applyFill="1" applyBorder="1" applyAlignment="1">
      <alignment horizontal="center" vertical="center"/>
    </xf>
    <xf numFmtId="4" fontId="22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" fontId="3" fillId="2" borderId="28" xfId="0" applyNumberFormat="1" applyFont="1" applyFill="1" applyBorder="1" applyAlignment="1">
      <alignment horizontal="center" vertical="center"/>
    </xf>
    <xf numFmtId="4" fontId="3" fillId="2" borderId="16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17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horizontal="center" vertical="center"/>
    </xf>
    <xf numFmtId="0" fontId="24" fillId="0" borderId="0" xfId="0" applyFont="1" applyAlignment="1"/>
    <xf numFmtId="0" fontId="6" fillId="0" borderId="0" xfId="0" applyFont="1" applyAlignment="1"/>
    <xf numFmtId="0" fontId="25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4" fontId="6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4" fontId="13" fillId="0" borderId="53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vertical="top" wrapText="1"/>
    </xf>
    <xf numFmtId="0" fontId="20" fillId="0" borderId="0" xfId="0" applyFont="1"/>
    <xf numFmtId="0" fontId="10" fillId="0" borderId="0" xfId="0" applyFont="1" applyFill="1"/>
    <xf numFmtId="4" fontId="10" fillId="0" borderId="0" xfId="0" applyNumberFormat="1" applyFont="1" applyFill="1" applyAlignment="1">
      <alignment wrapText="1"/>
    </xf>
    <xf numFmtId="4" fontId="27" fillId="0" borderId="0" xfId="0" applyNumberFormat="1" applyFont="1"/>
    <xf numFmtId="0" fontId="27" fillId="0" borderId="0" xfId="0" applyFont="1"/>
    <xf numFmtId="2" fontId="0" fillId="0" borderId="0" xfId="0" applyNumberFormat="1"/>
    <xf numFmtId="0" fontId="0" fillId="0" borderId="2" xfId="0" applyBorder="1"/>
    <xf numFmtId="0" fontId="0" fillId="2" borderId="0" xfId="0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" fontId="3" fillId="0" borderId="3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3" fillId="0" borderId="7" xfId="0" applyFont="1" applyBorder="1" applyAlignment="1">
      <alignment vertical="center" wrapText="1"/>
    </xf>
    <xf numFmtId="4" fontId="3" fillId="7" borderId="54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5" fillId="0" borderId="0" xfId="0" applyFont="1" applyAlignment="1"/>
    <xf numFmtId="0" fontId="25" fillId="0" borderId="0" xfId="0" applyFont="1" applyAlignment="1">
      <alignment horizontal="center"/>
    </xf>
    <xf numFmtId="0" fontId="20" fillId="0" borderId="2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0" fillId="0" borderId="41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14" fontId="20" fillId="0" borderId="41" xfId="0" applyNumberFormat="1" applyFont="1" applyBorder="1" applyAlignment="1">
      <alignment horizontal="left" vertical="top" wrapText="1"/>
    </xf>
    <xf numFmtId="14" fontId="20" fillId="0" borderId="14" xfId="0" applyNumberFormat="1" applyFont="1" applyBorder="1" applyAlignment="1">
      <alignment horizontal="left" vertical="top" wrapText="1"/>
    </xf>
    <xf numFmtId="14" fontId="20" fillId="0" borderId="10" xfId="0" applyNumberFormat="1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0" fillId="0" borderId="2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20" fillId="0" borderId="34" xfId="0" applyFont="1" applyBorder="1" applyAlignment="1">
      <alignment vertical="top" wrapText="1"/>
    </xf>
    <xf numFmtId="0" fontId="20" fillId="0" borderId="43" xfId="0" applyFont="1" applyBorder="1" applyAlignment="1">
      <alignment horizontal="left" vertical="top" wrapText="1"/>
    </xf>
    <xf numFmtId="0" fontId="20" fillId="0" borderId="44" xfId="0" applyFont="1" applyBorder="1" applyAlignment="1">
      <alignment horizontal="left" vertical="top" wrapText="1"/>
    </xf>
    <xf numFmtId="0" fontId="20" fillId="0" borderId="42" xfId="0" applyFont="1" applyBorder="1" applyAlignment="1">
      <alignment horizontal="left" vertical="top" wrapText="1"/>
    </xf>
    <xf numFmtId="0" fontId="20" fillId="2" borderId="0" xfId="0" applyFont="1" applyFill="1" applyBorder="1" applyAlignment="1">
      <alignment horizontal="left" vertical="top" wrapText="1"/>
    </xf>
    <xf numFmtId="0" fontId="20" fillId="2" borderId="34" xfId="0" applyFont="1" applyFill="1" applyBorder="1" applyAlignment="1">
      <alignment horizontal="left" vertical="top" wrapText="1"/>
    </xf>
    <xf numFmtId="4" fontId="20" fillId="2" borderId="44" xfId="0" applyNumberFormat="1" applyFont="1" applyFill="1" applyBorder="1" applyAlignment="1">
      <alignment horizontal="center" vertical="top" wrapText="1"/>
    </xf>
    <xf numFmtId="4" fontId="20" fillId="2" borderId="42" xfId="0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20" fillId="0" borderId="11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0" fillId="0" borderId="32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6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4" fontId="8" fillId="4" borderId="1" xfId="0" applyNumberFormat="1" applyFont="1" applyFill="1" applyBorder="1" applyAlignment="1">
      <alignment horizontal="center" vertical="top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/>
    </xf>
    <xf numFmtId="3" fontId="9" fillId="5" borderId="11" xfId="0" applyNumberFormat="1" applyFont="1" applyFill="1" applyBorder="1" applyAlignment="1">
      <alignment horizontal="left" vertical="top"/>
    </xf>
    <xf numFmtId="3" fontId="9" fillId="5" borderId="12" xfId="0" applyNumberFormat="1" applyFont="1" applyFill="1" applyBorder="1" applyAlignment="1">
      <alignment horizontal="left" vertical="top"/>
    </xf>
    <xf numFmtId="3" fontId="9" fillId="5" borderId="13" xfId="0" applyNumberFormat="1" applyFont="1" applyFill="1" applyBorder="1" applyAlignment="1">
      <alignment horizontal="left" vertical="top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4" fontId="8" fillId="2" borderId="11" xfId="0" applyNumberFormat="1" applyFont="1" applyFill="1" applyBorder="1" applyAlignment="1">
      <alignment horizontal="center"/>
    </xf>
    <xf numFmtId="4" fontId="8" fillId="2" borderId="12" xfId="0" applyNumberFormat="1" applyFont="1" applyFill="1" applyBorder="1" applyAlignment="1">
      <alignment horizontal="center"/>
    </xf>
    <xf numFmtId="4" fontId="8" fillId="2" borderId="13" xfId="0" applyNumberFormat="1" applyFont="1" applyFill="1" applyBorder="1" applyAlignment="1">
      <alignment horizontal="center"/>
    </xf>
    <xf numFmtId="10" fontId="8" fillId="2" borderId="11" xfId="0" applyNumberFormat="1" applyFont="1" applyFill="1" applyBorder="1" applyAlignment="1">
      <alignment horizontal="center" vertical="top"/>
    </xf>
    <xf numFmtId="10" fontId="8" fillId="2" borderId="12" xfId="0" applyNumberFormat="1" applyFont="1" applyFill="1" applyBorder="1" applyAlignment="1">
      <alignment horizontal="center" vertical="top"/>
    </xf>
    <xf numFmtId="10" fontId="8" fillId="2" borderId="13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/>
    </xf>
    <xf numFmtId="0" fontId="26" fillId="0" borderId="0" xfId="0" applyFont="1" applyFill="1" applyAlignment="1">
      <alignment horizontal="right" vertical="center"/>
    </xf>
    <xf numFmtId="0" fontId="4" fillId="0" borderId="45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J50"/>
  <sheetViews>
    <sheetView zoomScale="85" zoomScaleNormal="85" workbookViewId="0">
      <selection activeCell="A19" sqref="A19:XFD19"/>
    </sheetView>
  </sheetViews>
  <sheetFormatPr defaultRowHeight="15" x14ac:dyDescent="0.25"/>
  <cols>
    <col min="1" max="1" width="2.85546875" customWidth="1"/>
    <col min="2" max="2" width="4.42578125" customWidth="1"/>
    <col min="3" max="3" width="31.28515625" customWidth="1"/>
    <col min="4" max="4" width="5.7109375" customWidth="1"/>
    <col min="5" max="5" width="10.42578125" customWidth="1"/>
    <col min="6" max="8" width="12.85546875" customWidth="1"/>
    <col min="9" max="10" width="12.7109375" customWidth="1"/>
    <col min="11" max="11" width="13.140625" customWidth="1"/>
    <col min="12" max="12" width="9.85546875" hidden="1" customWidth="1"/>
    <col min="13" max="13" width="10.42578125" hidden="1" customWidth="1"/>
    <col min="14" max="14" width="9.5703125" hidden="1" customWidth="1"/>
    <col min="15" max="15" width="10.140625" hidden="1" customWidth="1"/>
    <col min="16" max="16" width="6.7109375" hidden="1" customWidth="1"/>
    <col min="17" max="17" width="8.28515625" hidden="1" customWidth="1"/>
    <col min="18" max="18" width="8.5703125" hidden="1" customWidth="1"/>
    <col min="19" max="19" width="8" hidden="1" customWidth="1"/>
    <col min="20" max="20" width="8.28515625" hidden="1" customWidth="1"/>
    <col min="21" max="21" width="7.85546875" hidden="1" customWidth="1"/>
    <col min="22" max="22" width="11.5703125" customWidth="1"/>
    <col min="23" max="23" width="12.7109375" style="36" customWidth="1"/>
    <col min="24" max="24" width="13.5703125" customWidth="1"/>
    <col min="25" max="25" width="11.140625" customWidth="1"/>
    <col min="26" max="26" width="12" bestFit="1" customWidth="1"/>
    <col min="27" max="27" width="13.140625" customWidth="1"/>
    <col min="28" max="28" width="12.7109375" hidden="1" customWidth="1"/>
  </cols>
  <sheetData>
    <row r="1" spans="2:29" ht="1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46"/>
      <c r="X1" s="165" t="s">
        <v>22</v>
      </c>
      <c r="Y1" s="165"/>
      <c r="Z1" s="165"/>
      <c r="AA1" s="165"/>
      <c r="AB1" s="165"/>
      <c r="AC1" s="1"/>
    </row>
    <row r="2" spans="2:2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46"/>
      <c r="X2" s="165"/>
      <c r="Y2" s="165"/>
      <c r="Z2" s="165"/>
      <c r="AA2" s="165"/>
      <c r="AB2" s="165"/>
      <c r="AC2" s="1"/>
    </row>
    <row r="3" spans="2:2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46"/>
      <c r="X3" s="165"/>
      <c r="Y3" s="165"/>
      <c r="Z3" s="165"/>
      <c r="AA3" s="165"/>
      <c r="AB3" s="165"/>
      <c r="AC3" s="1"/>
    </row>
    <row r="4" spans="2:29" ht="38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46"/>
      <c r="X4" s="165"/>
      <c r="Y4" s="165"/>
      <c r="Z4" s="165"/>
      <c r="AA4" s="165"/>
      <c r="AB4" s="165"/>
      <c r="AC4" s="1"/>
    </row>
    <row r="5" spans="2:29" ht="33.75" customHeight="1" x14ac:dyDescent="0.25">
      <c r="B5" s="1"/>
      <c r="C5" s="1"/>
      <c r="D5" s="1"/>
      <c r="E5" s="1"/>
      <c r="F5" s="166" t="s">
        <v>97</v>
      </c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"/>
      <c r="AB5" s="1"/>
      <c r="AC5" s="1"/>
    </row>
    <row r="6" spans="2:29" ht="18.75" x14ac:dyDescent="0.25">
      <c r="B6" s="167" t="s">
        <v>17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2"/>
    </row>
    <row r="7" spans="2:29" ht="18.75" x14ac:dyDescent="0.25">
      <c r="B7" s="168" t="s">
        <v>9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3"/>
    </row>
    <row r="8" spans="2:29" ht="18.75" x14ac:dyDescent="0.25">
      <c r="B8" s="101"/>
      <c r="C8" s="169" t="s">
        <v>12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3"/>
    </row>
    <row r="9" spans="2:29" ht="15" customHeight="1" thickBot="1" x14ac:dyDescent="0.3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7"/>
      <c r="X9" s="4"/>
      <c r="Y9" s="4"/>
      <c r="Z9" s="1"/>
      <c r="AA9" s="4"/>
      <c r="AB9" s="1"/>
      <c r="AC9" s="2"/>
    </row>
    <row r="10" spans="2:29" ht="6" hidden="1" customHeight="1" thickBot="1" x14ac:dyDescent="0.3"/>
    <row r="11" spans="2:29" ht="18.75" customHeight="1" thickBot="1" x14ac:dyDescent="0.3">
      <c r="B11" s="180" t="s">
        <v>10</v>
      </c>
      <c r="C11" s="183" t="s">
        <v>0</v>
      </c>
      <c r="D11" s="186" t="s">
        <v>11</v>
      </c>
      <c r="E11" s="180" t="s">
        <v>1</v>
      </c>
      <c r="F11" s="186" t="s">
        <v>13</v>
      </c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9"/>
      <c r="X11" s="202" t="s">
        <v>15</v>
      </c>
      <c r="Y11" s="202" t="s">
        <v>14</v>
      </c>
      <c r="Z11" s="205" t="s">
        <v>2</v>
      </c>
      <c r="AA11" s="206"/>
      <c r="AB11" s="163" t="s">
        <v>26</v>
      </c>
    </row>
    <row r="12" spans="2:29" ht="35.25" customHeight="1" thickBot="1" x14ac:dyDescent="0.3">
      <c r="B12" s="181"/>
      <c r="C12" s="184"/>
      <c r="D12" s="187"/>
      <c r="E12" s="181"/>
      <c r="F12" s="208" t="s">
        <v>3</v>
      </c>
      <c r="G12" s="209"/>
      <c r="H12" s="210"/>
      <c r="I12" s="211"/>
      <c r="J12" s="211"/>
      <c r="K12" s="212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7" t="s">
        <v>19</v>
      </c>
      <c r="W12" s="180" t="s">
        <v>18</v>
      </c>
      <c r="X12" s="203"/>
      <c r="Y12" s="203"/>
      <c r="Z12" s="213" t="s">
        <v>4</v>
      </c>
      <c r="AA12" s="213" t="s">
        <v>8</v>
      </c>
      <c r="AB12" s="207"/>
    </row>
    <row r="13" spans="2:29" ht="48" customHeight="1" thickBot="1" x14ac:dyDescent="0.3">
      <c r="B13" s="181"/>
      <c r="C13" s="184"/>
      <c r="D13" s="187"/>
      <c r="E13" s="181"/>
      <c r="F13" s="190">
        <v>1</v>
      </c>
      <c r="G13" s="191"/>
      <c r="H13" s="192">
        <v>2</v>
      </c>
      <c r="I13" s="172"/>
      <c r="J13" s="171">
        <v>3</v>
      </c>
      <c r="K13" s="172"/>
      <c r="L13" s="171">
        <v>4</v>
      </c>
      <c r="M13" s="172"/>
      <c r="N13" s="171">
        <v>5</v>
      </c>
      <c r="O13" s="172"/>
      <c r="P13" s="171">
        <v>6</v>
      </c>
      <c r="Q13" s="172"/>
      <c r="R13" s="171">
        <v>7</v>
      </c>
      <c r="S13" s="172"/>
      <c r="T13" s="171">
        <v>8</v>
      </c>
      <c r="U13" s="172"/>
      <c r="V13" s="178"/>
      <c r="W13" s="181"/>
      <c r="X13" s="203"/>
      <c r="Y13" s="203"/>
      <c r="Z13" s="214"/>
      <c r="AA13" s="214"/>
      <c r="AB13" s="207"/>
    </row>
    <row r="14" spans="2:29" ht="33" customHeight="1" x14ac:dyDescent="0.25">
      <c r="B14" s="181"/>
      <c r="C14" s="184"/>
      <c r="D14" s="187"/>
      <c r="E14" s="181"/>
      <c r="F14" s="161" t="s">
        <v>4</v>
      </c>
      <c r="G14" s="163" t="s">
        <v>8</v>
      </c>
      <c r="H14" s="163" t="s">
        <v>4</v>
      </c>
      <c r="I14" s="163" t="s">
        <v>8</v>
      </c>
      <c r="J14" s="161" t="s">
        <v>4</v>
      </c>
      <c r="K14" s="163" t="s">
        <v>8</v>
      </c>
      <c r="L14" s="161" t="s">
        <v>4</v>
      </c>
      <c r="M14" s="173" t="s">
        <v>8</v>
      </c>
      <c r="N14" s="161" t="s">
        <v>4</v>
      </c>
      <c r="O14" s="173" t="s">
        <v>8</v>
      </c>
      <c r="P14" s="161" t="s">
        <v>4</v>
      </c>
      <c r="Q14" s="173" t="s">
        <v>8</v>
      </c>
      <c r="R14" s="161" t="s">
        <v>4</v>
      </c>
      <c r="S14" s="173" t="s">
        <v>8</v>
      </c>
      <c r="T14" s="161" t="s">
        <v>4</v>
      </c>
      <c r="U14" s="173" t="s">
        <v>8</v>
      </c>
      <c r="V14" s="178"/>
      <c r="W14" s="181"/>
      <c r="X14" s="203"/>
      <c r="Y14" s="203"/>
      <c r="Z14" s="214"/>
      <c r="AA14" s="214"/>
      <c r="AB14" s="207"/>
    </row>
    <row r="15" spans="2:29" ht="15.75" customHeight="1" thickBot="1" x14ac:dyDescent="0.3">
      <c r="B15" s="181"/>
      <c r="C15" s="184"/>
      <c r="D15" s="187"/>
      <c r="E15" s="181"/>
      <c r="F15" s="162"/>
      <c r="G15" s="164"/>
      <c r="H15" s="164"/>
      <c r="I15" s="164"/>
      <c r="J15" s="162"/>
      <c r="K15" s="164"/>
      <c r="L15" s="162"/>
      <c r="M15" s="174"/>
      <c r="N15" s="162"/>
      <c r="O15" s="174"/>
      <c r="P15" s="162"/>
      <c r="Q15" s="174"/>
      <c r="R15" s="162"/>
      <c r="S15" s="174"/>
      <c r="T15" s="162"/>
      <c r="U15" s="174"/>
      <c r="V15" s="179"/>
      <c r="W15" s="182"/>
      <c r="X15" s="203"/>
      <c r="Y15" s="203"/>
      <c r="Z15" s="215"/>
      <c r="AA15" s="215"/>
      <c r="AB15" s="164"/>
    </row>
    <row r="16" spans="2:29" ht="45" customHeight="1" thickBot="1" x14ac:dyDescent="0.3">
      <c r="B16" s="182"/>
      <c r="C16" s="185"/>
      <c r="D16" s="188"/>
      <c r="E16" s="182"/>
      <c r="F16" s="216" t="s">
        <v>73</v>
      </c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8"/>
      <c r="X16" s="204"/>
      <c r="Y16" s="204"/>
      <c r="Z16" s="193" t="s">
        <v>73</v>
      </c>
      <c r="AA16" s="194"/>
      <c r="AB16" s="194"/>
      <c r="AC16" s="115"/>
    </row>
    <row r="17" spans="2:28" ht="30.75" thickBot="1" x14ac:dyDescent="0.3">
      <c r="B17" s="27">
        <v>1</v>
      </c>
      <c r="C17" s="52" t="s">
        <v>82</v>
      </c>
      <c r="D17" s="121" t="s">
        <v>83</v>
      </c>
      <c r="E17" s="122">
        <v>1</v>
      </c>
      <c r="F17" s="83">
        <v>48</v>
      </c>
      <c r="G17" s="84">
        <f>F17*E17</f>
        <v>48</v>
      </c>
      <c r="H17" s="85">
        <v>84</v>
      </c>
      <c r="I17" s="86">
        <f>H17*E17</f>
        <v>84</v>
      </c>
      <c r="J17" s="91">
        <v>50</v>
      </c>
      <c r="K17" s="90">
        <f>J17*E17</f>
        <v>50</v>
      </c>
      <c r="L17" s="28"/>
      <c r="M17" s="29"/>
      <c r="N17" s="28"/>
      <c r="O17" s="29"/>
      <c r="P17" s="28"/>
      <c r="Q17" s="29"/>
      <c r="R17" s="28"/>
      <c r="S17" s="29"/>
      <c r="T17" s="28"/>
      <c r="U17" s="29"/>
      <c r="V17" s="28">
        <f>AVERAGE(F17,H17,J17)</f>
        <v>60.666666666666664</v>
      </c>
      <c r="W17" s="30">
        <f>V17*E17</f>
        <v>60.666666666666664</v>
      </c>
      <c r="X17" s="28">
        <f>_xlfn.STDEV.P(F17,H17,J17)</f>
        <v>16.519348924485158</v>
      </c>
      <c r="Y17" s="33">
        <f>ROUND(X17/V17,2)</f>
        <v>0.27</v>
      </c>
      <c r="Z17" s="30">
        <f>ROUND(IF(SUBTOTAL(3,F17,H17,J17)=1,V17,IF(Y17&gt;=$V$25,MIN(F17,H17,J17),V17)),2)</f>
        <v>48</v>
      </c>
      <c r="AA17" s="31">
        <f>Z17*E17</f>
        <v>48</v>
      </c>
      <c r="AB17" s="32">
        <v>7748.3066666666664</v>
      </c>
    </row>
    <row r="18" spans="2:28" ht="30.75" thickBot="1" x14ac:dyDescent="0.3">
      <c r="B18" s="27">
        <v>4</v>
      </c>
      <c r="C18" s="124" t="s">
        <v>84</v>
      </c>
      <c r="D18" s="121" t="s">
        <v>85</v>
      </c>
      <c r="E18" s="122">
        <v>1</v>
      </c>
      <c r="F18" s="83">
        <v>170</v>
      </c>
      <c r="G18" s="84">
        <f>F18*E18</f>
        <v>170</v>
      </c>
      <c r="H18" s="85">
        <v>168</v>
      </c>
      <c r="I18" s="86">
        <f>H18*E18</f>
        <v>168</v>
      </c>
      <c r="J18" s="91">
        <v>170</v>
      </c>
      <c r="K18" s="90">
        <f>J18*E18</f>
        <v>170</v>
      </c>
      <c r="L18" s="28"/>
      <c r="M18" s="29"/>
      <c r="N18" s="28"/>
      <c r="O18" s="29"/>
      <c r="P18" s="28"/>
      <c r="Q18" s="29"/>
      <c r="R18" s="28"/>
      <c r="S18" s="29"/>
      <c r="T18" s="28"/>
      <c r="U18" s="29"/>
      <c r="V18" s="28">
        <f>AVERAGE(F18,H18,J18)</f>
        <v>169.33333333333334</v>
      </c>
      <c r="W18" s="30">
        <f>V18*E18</f>
        <v>169.33333333333334</v>
      </c>
      <c r="X18" s="28">
        <f>_xlfn.STDEV.P(F18,H18,J18)</f>
        <v>0.94280904158206336</v>
      </c>
      <c r="Y18" s="33">
        <f>ROUND(X18/V18,2)</f>
        <v>0.01</v>
      </c>
      <c r="Z18" s="30">
        <f>ROUND(IF(SUBTOTAL(3,F18,H18,J18)=1,V18,IF(Y18&gt;=$V$25,MIN(F18,H18,J18),V18)),2)</f>
        <v>169.33</v>
      </c>
      <c r="AA18" s="31">
        <f>Z18*E18</f>
        <v>169.33</v>
      </c>
      <c r="AB18" s="125">
        <v>2553.2166666666667</v>
      </c>
    </row>
    <row r="19" spans="2:28" s="116" customFormat="1" ht="30.75" hidden="1" customHeight="1" thickBot="1" x14ac:dyDescent="0.3">
      <c r="B19" s="117"/>
      <c r="C19" s="118"/>
      <c r="D19" s="87"/>
      <c r="E19" s="126">
        <f>SUM(E17:E18)</f>
        <v>2</v>
      </c>
      <c r="F19" s="87"/>
      <c r="G19" s="74">
        <f>SUM(G17:G18)</f>
        <v>218</v>
      </c>
      <c r="H19" s="88"/>
      <c r="I19" s="74">
        <f>SUM(I17:I18)</f>
        <v>252</v>
      </c>
      <c r="J19" s="119"/>
      <c r="K19" s="74">
        <f>SUM(K17:K18)</f>
        <v>220</v>
      </c>
      <c r="L19" s="120"/>
      <c r="M19" s="79">
        <f>SUM(M17:M18)</f>
        <v>0</v>
      </c>
      <c r="N19" s="120"/>
      <c r="O19" s="79">
        <f>SUM(O17:O18)</f>
        <v>0</v>
      </c>
      <c r="P19" s="120"/>
      <c r="Q19" s="79">
        <f>SUM(Q17:Q18)</f>
        <v>0</v>
      </c>
      <c r="R19" s="120"/>
      <c r="S19" s="79">
        <f>SUM(S17:S18)</f>
        <v>0</v>
      </c>
      <c r="T19" s="120"/>
      <c r="U19" s="79">
        <f>SUM(U17:U18)</f>
        <v>0</v>
      </c>
      <c r="V19" s="79"/>
      <c r="W19" s="79">
        <f>SUM(W17:W18)</f>
        <v>230</v>
      </c>
      <c r="X19" s="88"/>
      <c r="Y19" s="88"/>
      <c r="Z19" s="79"/>
      <c r="AA19" s="79">
        <f>SUM(AA17:AA18)</f>
        <v>217.33</v>
      </c>
      <c r="AB19" s="79">
        <f>SUM(AB17:AB18)</f>
        <v>10301.523333333333</v>
      </c>
    </row>
    <row r="20" spans="2:28" s="36" customFormat="1" ht="58.5" hidden="1" customHeight="1" x14ac:dyDescent="0.25">
      <c r="B20" s="24"/>
      <c r="C20" s="24"/>
      <c r="D20" s="24"/>
      <c r="E20" s="82"/>
      <c r="F20" s="24"/>
      <c r="G20" s="39"/>
      <c r="H20" s="78"/>
      <c r="I20" s="80" t="s">
        <v>32</v>
      </c>
      <c r="J20" s="81"/>
      <c r="K20" s="89" t="s">
        <v>33</v>
      </c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7"/>
      <c r="W20" s="37"/>
      <c r="X20" s="38"/>
      <c r="Y20" s="38"/>
      <c r="Z20" s="37"/>
      <c r="AA20" s="40"/>
      <c r="AB20" s="41"/>
    </row>
    <row r="21" spans="2:28" x14ac:dyDescent="0.25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4"/>
      <c r="X21" s="25"/>
      <c r="Y21" s="25"/>
      <c r="Z21" s="26"/>
      <c r="AA21" s="34"/>
      <c r="AB21" s="35"/>
    </row>
    <row r="22" spans="2:28" ht="15.75" hidden="1" x14ac:dyDescent="0.25">
      <c r="B22" s="16" t="s">
        <v>21</v>
      </c>
      <c r="C22" s="17"/>
      <c r="D22" s="17"/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48"/>
      <c r="X22" s="18"/>
      <c r="Y22" s="18"/>
      <c r="Z22" s="18"/>
      <c r="AA22" s="18"/>
      <c r="AB22" s="19"/>
    </row>
    <row r="23" spans="2:28" ht="15.75" hidden="1" x14ac:dyDescent="0.25">
      <c r="B23" s="5" t="s">
        <v>25</v>
      </c>
      <c r="C23" s="5"/>
      <c r="D23" s="5"/>
      <c r="E23" s="13"/>
      <c r="F23" s="13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49"/>
      <c r="X23" s="14"/>
      <c r="Y23" s="14"/>
      <c r="Z23" s="14"/>
      <c r="AA23" s="14"/>
      <c r="AB23" s="15"/>
    </row>
    <row r="24" spans="2:28" hidden="1" x14ac:dyDescent="0.25">
      <c r="B24" s="195" t="s">
        <v>5</v>
      </c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7"/>
    </row>
    <row r="25" spans="2:28" hidden="1" x14ac:dyDescent="0.25">
      <c r="B25" s="198" t="s">
        <v>20</v>
      </c>
      <c r="C25" s="198"/>
      <c r="D25" s="198"/>
      <c r="E25" s="198"/>
      <c r="F25" s="198"/>
      <c r="G25" s="198"/>
      <c r="H25" s="198"/>
      <c r="I25" s="198"/>
      <c r="J25" s="198"/>
      <c r="K25" s="198"/>
      <c r="L25" s="22"/>
      <c r="M25" s="23"/>
      <c r="N25" s="22"/>
      <c r="O25" s="23"/>
      <c r="P25" s="22"/>
      <c r="Q25" s="23"/>
      <c r="R25" s="22"/>
      <c r="S25" s="23"/>
      <c r="T25" s="22"/>
      <c r="U25" s="23"/>
      <c r="V25" s="53">
        <v>0.06</v>
      </c>
      <c r="W25" s="42"/>
      <c r="X25" s="6"/>
      <c r="Y25" s="6"/>
      <c r="Z25" s="6"/>
      <c r="AA25" s="6"/>
      <c r="AB25" s="1"/>
    </row>
    <row r="26" spans="2:28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50"/>
      <c r="X26" s="6"/>
      <c r="Y26" s="6"/>
      <c r="Z26" s="6"/>
      <c r="AA26" s="6"/>
      <c r="AB26" s="1"/>
    </row>
    <row r="27" spans="2:28" hidden="1" x14ac:dyDescent="0.25">
      <c r="B27" s="199" t="s">
        <v>78</v>
      </c>
      <c r="C27" s="200"/>
      <c r="D27" s="200"/>
      <c r="E27" s="200"/>
      <c r="F27" s="200"/>
      <c r="G27" s="200"/>
      <c r="H27" s="200"/>
      <c r="I27" s="200"/>
      <c r="J27" s="200"/>
      <c r="K27" s="201"/>
      <c r="L27" s="8"/>
      <c r="M27" s="8"/>
      <c r="N27" s="8"/>
      <c r="O27" s="8"/>
      <c r="P27" s="8"/>
      <c r="Q27" s="8"/>
      <c r="R27" s="8"/>
      <c r="S27" s="8"/>
      <c r="T27" s="8"/>
      <c r="U27" s="8"/>
      <c r="V27" s="9"/>
      <c r="W27" s="51"/>
      <c r="X27" s="9"/>
      <c r="Y27" s="9"/>
      <c r="Z27" s="9"/>
      <c r="AA27" s="6"/>
      <c r="AB27" s="1"/>
    </row>
    <row r="28" spans="2:28" hidden="1" x14ac:dyDescent="0.25">
      <c r="B28" s="175" t="s">
        <v>16</v>
      </c>
      <c r="C28" s="175"/>
      <c r="D28" s="175"/>
      <c r="E28" s="175"/>
      <c r="F28" s="175"/>
      <c r="G28" s="175"/>
      <c r="H28" s="175"/>
      <c r="I28" s="175"/>
      <c r="J28" s="175"/>
      <c r="K28" s="175"/>
      <c r="L28" s="176">
        <f>AB19</f>
        <v>10301.523333333333</v>
      </c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43"/>
      <c r="X28" s="10"/>
      <c r="Y28" s="10"/>
      <c r="Z28" s="9"/>
      <c r="AA28" s="9"/>
      <c r="AB28" s="1"/>
    </row>
    <row r="29" spans="2:28" hidden="1" x14ac:dyDescent="0.25">
      <c r="B29" s="11" t="s">
        <v>31</v>
      </c>
      <c r="C29" s="11"/>
      <c r="D29" s="11"/>
      <c r="E29" s="11"/>
      <c r="F29" s="11"/>
      <c r="G29" s="11"/>
      <c r="H29" s="11"/>
      <c r="I29" s="11"/>
      <c r="J29" s="11"/>
      <c r="K29" s="11"/>
      <c r="L29" s="220"/>
      <c r="M29" s="221"/>
      <c r="N29" s="221"/>
      <c r="O29" s="221"/>
      <c r="P29" s="221"/>
      <c r="Q29" s="221"/>
      <c r="R29" s="221"/>
      <c r="S29" s="221"/>
      <c r="T29" s="221"/>
      <c r="U29" s="221"/>
      <c r="V29" s="222"/>
      <c r="W29" s="44"/>
      <c r="X29" s="9"/>
      <c r="Y29" s="9"/>
      <c r="Z29" s="9"/>
      <c r="AA29" s="9"/>
      <c r="AB29" s="1"/>
    </row>
    <row r="30" spans="2:28" hidden="1" x14ac:dyDescent="0.25">
      <c r="B30" s="11" t="s">
        <v>35</v>
      </c>
      <c r="C30" s="11"/>
      <c r="D30" s="11"/>
      <c r="E30" s="11"/>
      <c r="F30" s="11"/>
      <c r="G30" s="11"/>
      <c r="H30" s="11"/>
      <c r="I30" s="11"/>
      <c r="J30" s="11"/>
      <c r="K30" s="11"/>
      <c r="L30" s="220">
        <f>AA19</f>
        <v>217.33</v>
      </c>
      <c r="M30" s="221"/>
      <c r="N30" s="221"/>
      <c r="O30" s="221"/>
      <c r="P30" s="221"/>
      <c r="Q30" s="221"/>
      <c r="R30" s="221"/>
      <c r="S30" s="221"/>
      <c r="T30" s="221"/>
      <c r="U30" s="221"/>
      <c r="V30" s="222"/>
      <c r="W30" s="44"/>
      <c r="X30" s="9"/>
      <c r="Y30" s="9"/>
      <c r="Z30" s="9"/>
      <c r="AA30" s="9"/>
      <c r="AB30" s="1"/>
    </row>
    <row r="31" spans="2:28" hidden="1" x14ac:dyDescent="0.25">
      <c r="B31" s="11" t="s">
        <v>6</v>
      </c>
      <c r="C31" s="11"/>
      <c r="D31" s="11"/>
      <c r="E31" s="11"/>
      <c r="F31" s="11"/>
      <c r="G31" s="11"/>
      <c r="H31" s="11"/>
      <c r="I31" s="11"/>
      <c r="J31" s="11"/>
      <c r="K31" s="11"/>
      <c r="L31" s="220">
        <f>L28-L30</f>
        <v>10084.193333333333</v>
      </c>
      <c r="M31" s="221"/>
      <c r="N31" s="221"/>
      <c r="O31" s="221"/>
      <c r="P31" s="221"/>
      <c r="Q31" s="221"/>
      <c r="R31" s="221"/>
      <c r="S31" s="221"/>
      <c r="T31" s="221"/>
      <c r="U31" s="221"/>
      <c r="V31" s="222"/>
      <c r="W31" s="44"/>
      <c r="X31" s="9"/>
      <c r="Y31" s="9"/>
      <c r="Z31" s="9"/>
      <c r="AA31" s="9"/>
      <c r="AB31" s="1"/>
    </row>
    <row r="32" spans="2:28" hidden="1" x14ac:dyDescent="0.25">
      <c r="B32" s="5" t="s">
        <v>7</v>
      </c>
      <c r="C32" s="5"/>
      <c r="D32" s="5"/>
      <c r="E32" s="5"/>
      <c r="F32" s="5"/>
      <c r="G32" s="5"/>
      <c r="H32" s="5"/>
      <c r="I32" s="5"/>
      <c r="J32" s="5"/>
      <c r="K32" s="5"/>
      <c r="L32" s="223">
        <f>L31/L28</f>
        <v>0.97890312015342718</v>
      </c>
      <c r="M32" s="224"/>
      <c r="N32" s="224"/>
      <c r="O32" s="224"/>
      <c r="P32" s="224"/>
      <c r="Q32" s="224"/>
      <c r="R32" s="224"/>
      <c r="S32" s="224"/>
      <c r="T32" s="224"/>
      <c r="U32" s="224"/>
      <c r="V32" s="225"/>
      <c r="W32" s="45"/>
      <c r="X32" s="12"/>
      <c r="Y32" s="9"/>
      <c r="Z32" s="9"/>
      <c r="AA32" s="9"/>
      <c r="AB32" s="1"/>
    </row>
    <row r="33" spans="1:36" x14ac:dyDescent="0.25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45"/>
      <c r="X33" s="12"/>
      <c r="Y33" s="9"/>
      <c r="Z33" s="9"/>
      <c r="AA33" s="9"/>
      <c r="AB33" s="1"/>
    </row>
    <row r="34" spans="1:36" s="77" customFormat="1" ht="15.75" x14ac:dyDescent="0.25">
      <c r="A34" s="75"/>
      <c r="B34" s="71" t="s">
        <v>89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6"/>
      <c r="X34" s="71"/>
      <c r="Y34" s="71"/>
      <c r="Z34" s="71"/>
      <c r="AA34" s="75"/>
      <c r="AB34" s="75"/>
    </row>
    <row r="35" spans="1:36" s="77" customFormat="1" ht="0.75" customHeight="1" x14ac:dyDescent="0.25">
      <c r="A35" s="75"/>
      <c r="B35" s="71" t="s">
        <v>27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6"/>
      <c r="X35" s="71"/>
      <c r="Y35" s="71"/>
      <c r="Z35" s="71"/>
      <c r="AA35" s="75"/>
      <c r="AB35" s="75"/>
    </row>
    <row r="36" spans="1:36" s="77" customFormat="1" ht="15.75" hidden="1" x14ac:dyDescent="0.25">
      <c r="A36" s="75"/>
      <c r="B36" s="71" t="s">
        <v>30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6"/>
      <c r="X36" s="71"/>
      <c r="Y36" s="71"/>
      <c r="Z36" s="71"/>
      <c r="AA36" s="75"/>
      <c r="AB36" s="75"/>
    </row>
    <row r="37" spans="1:36" x14ac:dyDescent="0.25">
      <c r="B37" s="20"/>
      <c r="C37" s="20"/>
      <c r="D37" s="20"/>
      <c r="E37" s="20"/>
      <c r="F37" s="20"/>
      <c r="G37" s="20"/>
      <c r="H37" s="20"/>
      <c r="I37" s="20"/>
      <c r="J37" s="20"/>
      <c r="AJ37" s="68"/>
    </row>
    <row r="38" spans="1:36" s="55" customFormat="1" ht="26.25" customHeight="1" x14ac:dyDescent="0.25">
      <c r="A38" s="54"/>
      <c r="B38" s="226" t="s">
        <v>75</v>
      </c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69"/>
    </row>
    <row r="39" spans="1:36" s="54" customFormat="1" ht="15.75" x14ac:dyDescent="0.25">
      <c r="B39" s="56"/>
      <c r="C39" s="56"/>
      <c r="D39" s="56"/>
      <c r="E39" s="219" t="s">
        <v>23</v>
      </c>
      <c r="F39" s="219"/>
      <c r="G39" s="219"/>
      <c r="H39" s="219"/>
      <c r="I39" s="219"/>
      <c r="J39" s="57" t="s">
        <v>24</v>
      </c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8"/>
      <c r="W39" s="56"/>
      <c r="X39" s="59"/>
      <c r="Y39" s="99"/>
      <c r="Z39" s="60"/>
      <c r="AA39" s="56"/>
      <c r="AB39" s="56"/>
      <c r="AC39" s="56"/>
      <c r="AD39" s="56"/>
      <c r="AE39" s="56"/>
      <c r="AF39" s="56"/>
      <c r="AG39" s="56"/>
      <c r="AH39" s="56"/>
      <c r="AI39" s="56"/>
      <c r="AJ39" s="70"/>
    </row>
    <row r="40" spans="1:36" s="54" customFormat="1" ht="15.75" x14ac:dyDescent="0.25">
      <c r="B40" s="56"/>
      <c r="C40" s="56"/>
      <c r="D40" s="56"/>
      <c r="E40" s="99"/>
      <c r="F40" s="99"/>
      <c r="G40" s="99"/>
      <c r="H40" s="99"/>
      <c r="I40" s="99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8"/>
      <c r="W40" s="56"/>
      <c r="X40" s="59"/>
      <c r="Y40" s="99"/>
      <c r="Z40" s="60"/>
      <c r="AA40" s="56"/>
      <c r="AB40" s="56"/>
      <c r="AC40" s="56"/>
      <c r="AD40" s="56"/>
      <c r="AE40" s="56"/>
      <c r="AF40" s="56"/>
      <c r="AG40" s="56"/>
      <c r="AH40" s="56"/>
      <c r="AI40" s="56"/>
      <c r="AJ40" s="70"/>
    </row>
    <row r="41" spans="1:36" s="54" customFormat="1" ht="15.75" x14ac:dyDescent="0.25">
      <c r="B41" s="56"/>
      <c r="C41" s="56"/>
      <c r="D41" s="56"/>
      <c r="E41" s="99"/>
      <c r="F41" s="99"/>
      <c r="G41" s="99"/>
      <c r="H41" s="99"/>
      <c r="I41" s="99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8"/>
      <c r="W41" s="56"/>
      <c r="X41" s="59"/>
      <c r="Y41" s="99"/>
      <c r="Z41" s="60"/>
      <c r="AA41" s="56"/>
      <c r="AB41" s="56"/>
      <c r="AC41" s="56"/>
      <c r="AD41" s="56"/>
      <c r="AE41" s="56"/>
      <c r="AF41" s="56"/>
      <c r="AG41" s="56"/>
      <c r="AH41" s="56"/>
      <c r="AI41" s="56"/>
      <c r="AJ41" s="70"/>
    </row>
    <row r="42" spans="1:36" s="54" customFormat="1" ht="15.75" x14ac:dyDescent="0.25">
      <c r="B42" s="56"/>
      <c r="C42" s="56"/>
      <c r="D42" s="56"/>
      <c r="E42" s="56"/>
      <c r="F42" s="61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9"/>
      <c r="AA42" s="62"/>
      <c r="AB42" s="63"/>
      <c r="AC42" s="61"/>
      <c r="AD42" s="56"/>
      <c r="AE42" s="61"/>
      <c r="AF42" s="61"/>
      <c r="AG42" s="61"/>
      <c r="AH42" s="61"/>
      <c r="AI42" s="56"/>
      <c r="AJ42" s="70"/>
    </row>
    <row r="43" spans="1:36" s="55" customFormat="1" ht="26.25" hidden="1" customHeight="1" x14ac:dyDescent="0.25">
      <c r="A43" s="54"/>
      <c r="B43" s="226" t="s">
        <v>36</v>
      </c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100"/>
      <c r="AG43" s="100"/>
      <c r="AH43" s="100"/>
      <c r="AI43" s="64"/>
      <c r="AJ43" s="71"/>
    </row>
    <row r="44" spans="1:36" s="54" customFormat="1" ht="15.75" hidden="1" x14ac:dyDescent="0.25">
      <c r="B44" s="56"/>
      <c r="C44" s="56"/>
      <c r="D44" s="56"/>
      <c r="E44" s="219" t="s">
        <v>23</v>
      </c>
      <c r="F44" s="219"/>
      <c r="G44" s="219"/>
      <c r="H44" s="219"/>
      <c r="I44" s="219"/>
      <c r="J44" s="57" t="s">
        <v>24</v>
      </c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8"/>
      <c r="W44" s="56"/>
      <c r="X44" s="59"/>
      <c r="Y44" s="99"/>
      <c r="Z44" s="60"/>
      <c r="AA44" s="56"/>
      <c r="AB44" s="56"/>
      <c r="AC44" s="56"/>
      <c r="AD44" s="56"/>
      <c r="AE44" s="56"/>
      <c r="AF44" s="56"/>
      <c r="AG44" s="56"/>
      <c r="AH44" s="56"/>
      <c r="AI44" s="56"/>
      <c r="AJ44" s="70"/>
    </row>
    <row r="45" spans="1:36" x14ac:dyDescent="0.25">
      <c r="F45" s="65"/>
      <c r="W45"/>
      <c r="Z45" s="66"/>
      <c r="AA45" s="36"/>
      <c r="AB45" s="67"/>
      <c r="AC45" s="65"/>
      <c r="AE45" s="65"/>
      <c r="AF45" s="65"/>
      <c r="AG45" s="65"/>
      <c r="AH45" s="65"/>
      <c r="AJ45" s="72"/>
    </row>
    <row r="46" spans="1:36" s="55" customFormat="1" ht="26.25" hidden="1" customHeight="1" x14ac:dyDescent="0.25">
      <c r="A46" s="54"/>
      <c r="B46" s="226" t="s">
        <v>36</v>
      </c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100"/>
      <c r="AG46" s="100"/>
      <c r="AH46" s="100"/>
      <c r="AI46" s="64"/>
      <c r="AJ46" s="71"/>
    </row>
    <row r="47" spans="1:36" s="54" customFormat="1" ht="15.75" hidden="1" x14ac:dyDescent="0.25">
      <c r="B47" s="56"/>
      <c r="C47" s="56"/>
      <c r="D47" s="56"/>
      <c r="E47" s="219" t="s">
        <v>23</v>
      </c>
      <c r="F47" s="219"/>
      <c r="G47" s="219"/>
      <c r="H47" s="219"/>
      <c r="I47" s="219"/>
      <c r="J47" s="57" t="s">
        <v>24</v>
      </c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8"/>
      <c r="W47" s="56"/>
      <c r="X47" s="59"/>
      <c r="Y47" s="99"/>
      <c r="Z47" s="60"/>
      <c r="AA47" s="56"/>
      <c r="AB47" s="56"/>
      <c r="AC47" s="56"/>
      <c r="AD47" s="56"/>
      <c r="AE47" s="56"/>
      <c r="AF47" s="56"/>
      <c r="AG47" s="56"/>
      <c r="AH47" s="56"/>
      <c r="AI47" s="56"/>
      <c r="AJ47" s="70"/>
    </row>
    <row r="48" spans="1:36" x14ac:dyDescent="0.25">
      <c r="AJ48" s="72"/>
    </row>
    <row r="49" spans="1:36" s="55" customFormat="1" ht="26.25" customHeight="1" x14ac:dyDescent="0.25">
      <c r="A49" s="54"/>
      <c r="B49" s="226" t="s">
        <v>79</v>
      </c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100"/>
      <c r="AG49" s="100"/>
      <c r="AH49" s="100"/>
      <c r="AI49" s="64"/>
      <c r="AJ49" s="71"/>
    </row>
    <row r="50" spans="1:36" s="54" customFormat="1" ht="15.75" x14ac:dyDescent="0.25">
      <c r="B50" s="56"/>
      <c r="C50" s="56"/>
      <c r="D50" s="56"/>
      <c r="E50" s="219" t="s">
        <v>23</v>
      </c>
      <c r="F50" s="219"/>
      <c r="G50" s="219"/>
      <c r="H50" s="219"/>
      <c r="I50" s="219"/>
      <c r="J50" s="57" t="s">
        <v>24</v>
      </c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8"/>
      <c r="W50" s="56"/>
      <c r="X50" s="59"/>
      <c r="Y50" s="99"/>
      <c r="Z50" s="60"/>
      <c r="AA50" s="56"/>
      <c r="AB50" s="56"/>
      <c r="AC50" s="56"/>
      <c r="AD50" s="56"/>
      <c r="AE50" s="56"/>
      <c r="AF50" s="56"/>
      <c r="AG50" s="56"/>
      <c r="AH50" s="56"/>
      <c r="AI50" s="56"/>
      <c r="AJ50" s="70"/>
    </row>
  </sheetData>
  <autoFilter ref="B11:AB20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4" showButton="0"/>
  </autoFilter>
  <mergeCells count="67">
    <mergeCell ref="R13:S13"/>
    <mergeCell ref="R14:R15"/>
    <mergeCell ref="S14:S15"/>
    <mergeCell ref="T12:U12"/>
    <mergeCell ref="T13:U13"/>
    <mergeCell ref="T14:T15"/>
    <mergeCell ref="U14:U15"/>
    <mergeCell ref="E50:I50"/>
    <mergeCell ref="L29:V29"/>
    <mergeCell ref="L30:V30"/>
    <mergeCell ref="L31:V31"/>
    <mergeCell ref="L32:V32"/>
    <mergeCell ref="B38:AI38"/>
    <mergeCell ref="E39:I39"/>
    <mergeCell ref="B43:AE43"/>
    <mergeCell ref="E44:I44"/>
    <mergeCell ref="B46:AE46"/>
    <mergeCell ref="E47:I47"/>
    <mergeCell ref="B49:AE49"/>
    <mergeCell ref="Z16:AB16"/>
    <mergeCell ref="B24:AB24"/>
    <mergeCell ref="B25:K25"/>
    <mergeCell ref="B27:K27"/>
    <mergeCell ref="X11:X16"/>
    <mergeCell ref="Y11:Y16"/>
    <mergeCell ref="Z11:AA11"/>
    <mergeCell ref="AB11:AB15"/>
    <mergeCell ref="F12:K12"/>
    <mergeCell ref="L12:M12"/>
    <mergeCell ref="W12:W15"/>
    <mergeCell ref="Z12:Z15"/>
    <mergeCell ref="AA12:AA15"/>
    <mergeCell ref="F16:W16"/>
    <mergeCell ref="H14:H15"/>
    <mergeCell ref="I14:I15"/>
    <mergeCell ref="B28:K28"/>
    <mergeCell ref="L28:V28"/>
    <mergeCell ref="L14:L15"/>
    <mergeCell ref="M14:M15"/>
    <mergeCell ref="V12:V15"/>
    <mergeCell ref="B11:B16"/>
    <mergeCell ref="C11:C16"/>
    <mergeCell ref="D11:D16"/>
    <mergeCell ref="E11:E16"/>
    <mergeCell ref="F11:W11"/>
    <mergeCell ref="F13:G13"/>
    <mergeCell ref="H13:I13"/>
    <mergeCell ref="J13:K13"/>
    <mergeCell ref="L13:M13"/>
    <mergeCell ref="F14:F15"/>
    <mergeCell ref="G14:G15"/>
    <mergeCell ref="J14:J15"/>
    <mergeCell ref="K14:K15"/>
    <mergeCell ref="X1:AB4"/>
    <mergeCell ref="F5:Z5"/>
    <mergeCell ref="B6:AB6"/>
    <mergeCell ref="B7:AB7"/>
    <mergeCell ref="C8:AB8"/>
    <mergeCell ref="N12:O12"/>
    <mergeCell ref="N13:O13"/>
    <mergeCell ref="N14:N15"/>
    <mergeCell ref="O14:O15"/>
    <mergeCell ref="P12:Q12"/>
    <mergeCell ref="P13:Q13"/>
    <mergeCell ref="P14:P15"/>
    <mergeCell ref="Q14:Q15"/>
    <mergeCell ref="R12:S12"/>
  </mergeCells>
  <pageMargins left="0.25" right="0.25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7"/>
  <sheetViews>
    <sheetView topLeftCell="A13" zoomScaleNormal="100" workbookViewId="0">
      <selection activeCell="B24" sqref="B24:I24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73"/>
      <c r="C1" s="73"/>
      <c r="D1" s="73"/>
      <c r="E1" s="73"/>
      <c r="F1" s="153" t="s">
        <v>37</v>
      </c>
      <c r="G1" s="153"/>
      <c r="H1" s="153"/>
      <c r="I1" s="153"/>
      <c r="J1" s="92"/>
      <c r="K1" s="73"/>
      <c r="L1" s="73"/>
      <c r="M1" s="73"/>
      <c r="N1" s="73"/>
    </row>
    <row r="2" spans="2:14" ht="18.75" x14ac:dyDescent="0.3">
      <c r="B2" s="73"/>
      <c r="C2" s="73"/>
      <c r="D2" s="73"/>
      <c r="E2" s="73"/>
      <c r="F2" s="153" t="s">
        <v>38</v>
      </c>
      <c r="G2" s="153"/>
      <c r="H2" s="153"/>
      <c r="I2" s="153"/>
      <c r="J2" s="92"/>
      <c r="K2" s="73"/>
      <c r="L2" s="73"/>
      <c r="M2" s="73"/>
      <c r="N2" s="73"/>
    </row>
    <row r="3" spans="2:14" ht="18.75" x14ac:dyDescent="0.3">
      <c r="B3" s="73"/>
      <c r="C3" s="73"/>
      <c r="D3" s="73"/>
      <c r="E3" s="73"/>
      <c r="F3" s="153" t="s">
        <v>39</v>
      </c>
      <c r="G3" s="153"/>
      <c r="H3" s="153"/>
      <c r="I3" s="153"/>
      <c r="J3" s="92"/>
      <c r="K3" s="73"/>
      <c r="L3" s="73"/>
      <c r="M3" s="73"/>
      <c r="N3" s="73"/>
    </row>
    <row r="4" spans="2:14" ht="22.5" customHeight="1" x14ac:dyDescent="0.3">
      <c r="B4" s="73"/>
      <c r="C4" s="73"/>
      <c r="D4" s="73"/>
      <c r="E4" s="73"/>
      <c r="F4" s="153" t="s">
        <v>40</v>
      </c>
      <c r="G4" s="153"/>
      <c r="H4" s="153"/>
      <c r="I4" s="153"/>
      <c r="J4" s="92"/>
      <c r="K4" s="73"/>
      <c r="L4" s="73"/>
      <c r="M4" s="73"/>
      <c r="N4" s="73"/>
    </row>
    <row r="5" spans="2:14" ht="18.75" x14ac:dyDescent="0.3">
      <c r="B5" s="73"/>
      <c r="C5" s="73"/>
      <c r="D5" s="73"/>
      <c r="E5" s="73"/>
      <c r="F5" s="153" t="s">
        <v>41</v>
      </c>
      <c r="G5" s="153"/>
      <c r="H5" s="153"/>
      <c r="I5" s="153"/>
      <c r="J5" s="92"/>
      <c r="K5" s="73"/>
      <c r="L5" s="73"/>
      <c r="M5" s="73"/>
      <c r="N5" s="73"/>
    </row>
    <row r="6" spans="2:14" ht="18.75" x14ac:dyDescent="0.3">
      <c r="B6" s="73"/>
      <c r="C6" s="73"/>
      <c r="D6" s="73"/>
      <c r="E6" s="73"/>
      <c r="F6" s="154" t="s">
        <v>42</v>
      </c>
      <c r="G6" s="154"/>
      <c r="H6" s="154"/>
      <c r="I6" s="154"/>
      <c r="J6" s="93"/>
      <c r="K6" s="73"/>
      <c r="L6" s="73"/>
      <c r="M6" s="73"/>
      <c r="N6" s="73"/>
    </row>
    <row r="7" spans="2:14" ht="18.75" x14ac:dyDescent="0.3">
      <c r="B7" s="73"/>
      <c r="C7" s="73"/>
      <c r="D7" s="73"/>
      <c r="E7" s="73"/>
      <c r="F7" s="154" t="s">
        <v>43</v>
      </c>
      <c r="G7" s="154"/>
      <c r="H7" s="154"/>
      <c r="I7" s="154"/>
      <c r="J7" s="73"/>
      <c r="K7" s="73"/>
      <c r="L7" s="73"/>
      <c r="M7" s="73"/>
      <c r="N7" s="73"/>
    </row>
    <row r="8" spans="2:14" ht="18.75" x14ac:dyDescent="0.3">
      <c r="B8" s="73"/>
      <c r="C8" s="73"/>
      <c r="D8" s="73"/>
      <c r="E8" s="73"/>
      <c r="F8" s="130"/>
      <c r="G8" s="130"/>
      <c r="H8" s="130"/>
      <c r="I8" s="130"/>
      <c r="J8" s="73"/>
      <c r="K8" s="73"/>
      <c r="L8" s="73"/>
      <c r="M8" s="73"/>
      <c r="N8" s="73"/>
    </row>
    <row r="9" spans="2:14" ht="18.75" x14ac:dyDescent="0.3">
      <c r="B9" s="155" t="s">
        <v>44</v>
      </c>
      <c r="C9" s="155"/>
      <c r="D9" s="155"/>
      <c r="E9" s="155"/>
      <c r="F9" s="155"/>
      <c r="G9" s="155"/>
      <c r="H9" s="155"/>
      <c r="I9" s="155"/>
      <c r="J9" s="73"/>
      <c r="K9" s="73"/>
      <c r="L9" s="73"/>
      <c r="M9" s="73"/>
      <c r="N9" s="73"/>
    </row>
    <row r="10" spans="2:14" ht="42" customHeight="1" x14ac:dyDescent="0.3">
      <c r="B10" s="156" t="s">
        <v>45</v>
      </c>
      <c r="C10" s="156"/>
      <c r="D10" s="156"/>
      <c r="E10" s="156"/>
      <c r="F10" s="156"/>
      <c r="G10" s="156"/>
      <c r="H10" s="156"/>
      <c r="I10" s="156"/>
      <c r="J10" s="73"/>
      <c r="K10" s="73"/>
      <c r="L10" s="73"/>
      <c r="M10" s="73"/>
      <c r="N10" s="73"/>
    </row>
    <row r="11" spans="2:14" ht="47.25" customHeight="1" x14ac:dyDescent="0.3">
      <c r="B11" s="157" t="s">
        <v>91</v>
      </c>
      <c r="C11" s="158"/>
      <c r="D11" s="158"/>
      <c r="E11" s="158"/>
      <c r="F11" s="158"/>
      <c r="G11" s="158"/>
      <c r="H11" s="158"/>
      <c r="I11" s="159"/>
      <c r="J11" s="73"/>
      <c r="K11" s="73"/>
      <c r="L11" s="73"/>
      <c r="M11" s="73"/>
      <c r="N11" s="73"/>
    </row>
    <row r="12" spans="2:14" ht="37.5" customHeight="1" x14ac:dyDescent="0.3">
      <c r="B12" s="157" t="s">
        <v>46</v>
      </c>
      <c r="C12" s="158"/>
      <c r="D12" s="158"/>
      <c r="E12" s="158"/>
      <c r="F12" s="158"/>
      <c r="G12" s="158"/>
      <c r="H12" s="158"/>
      <c r="I12" s="159"/>
      <c r="J12" s="73"/>
      <c r="K12" s="73"/>
      <c r="L12" s="73"/>
      <c r="M12" s="73"/>
      <c r="N12" s="73"/>
    </row>
    <row r="13" spans="2:14" ht="36.75" customHeight="1" x14ac:dyDescent="0.3">
      <c r="B13" s="157" t="s">
        <v>47</v>
      </c>
      <c r="C13" s="158"/>
      <c r="D13" s="158"/>
      <c r="E13" s="158"/>
      <c r="F13" s="158"/>
      <c r="G13" s="158"/>
      <c r="H13" s="158"/>
      <c r="I13" s="159"/>
      <c r="J13" s="73"/>
      <c r="K13" s="73"/>
      <c r="L13" s="73"/>
      <c r="M13" s="73"/>
      <c r="N13" s="73"/>
    </row>
    <row r="14" spans="2:14" ht="18.75" customHeight="1" x14ac:dyDescent="0.3">
      <c r="B14" s="160" t="s">
        <v>48</v>
      </c>
      <c r="C14" s="160"/>
      <c r="D14" s="160"/>
      <c r="E14" s="160"/>
      <c r="F14" s="160"/>
      <c r="G14" s="160"/>
      <c r="H14" s="160"/>
      <c r="I14" s="160"/>
      <c r="J14" s="73"/>
      <c r="K14" s="73"/>
      <c r="L14" s="73"/>
      <c r="M14" s="73"/>
      <c r="N14" s="73"/>
    </row>
    <row r="15" spans="2:14" s="65" customFormat="1" ht="41.25" customHeight="1" x14ac:dyDescent="0.3">
      <c r="B15" s="137" t="s">
        <v>92</v>
      </c>
      <c r="C15" s="138"/>
      <c r="D15" s="138"/>
      <c r="E15" s="138"/>
      <c r="F15" s="138"/>
      <c r="G15" s="138"/>
      <c r="H15" s="138"/>
      <c r="I15" s="139"/>
      <c r="J15" s="109"/>
      <c r="K15" s="109"/>
      <c r="L15" s="109"/>
      <c r="M15" s="109"/>
      <c r="N15" s="109"/>
    </row>
    <row r="16" spans="2:14" s="65" customFormat="1" ht="19.5" customHeight="1" x14ac:dyDescent="0.3">
      <c r="B16" s="143" t="s">
        <v>49</v>
      </c>
      <c r="C16" s="144"/>
      <c r="D16" s="144"/>
      <c r="E16" s="144"/>
      <c r="F16" s="144"/>
      <c r="G16" s="144"/>
      <c r="H16" s="144"/>
      <c r="I16" s="145"/>
      <c r="J16" s="109"/>
      <c r="K16" s="109"/>
      <c r="L16" s="109"/>
      <c r="M16" s="109"/>
      <c r="N16" s="109"/>
    </row>
    <row r="17" spans="2:14" s="65" customFormat="1" ht="23.25" customHeight="1" x14ac:dyDescent="0.3">
      <c r="B17" s="108" t="s">
        <v>50</v>
      </c>
      <c r="C17" s="149" t="s">
        <v>86</v>
      </c>
      <c r="D17" s="149"/>
      <c r="E17" s="149"/>
      <c r="F17" s="149"/>
      <c r="G17" s="149"/>
      <c r="H17" s="149"/>
      <c r="I17" s="150"/>
      <c r="J17" s="109"/>
      <c r="K17" s="109"/>
      <c r="L17" s="109"/>
      <c r="M17" s="109"/>
      <c r="N17" s="109"/>
    </row>
    <row r="18" spans="2:14" s="65" customFormat="1" ht="23.25" customHeight="1" x14ac:dyDescent="0.3">
      <c r="B18" s="129" t="s">
        <v>71</v>
      </c>
      <c r="C18" s="149" t="s">
        <v>90</v>
      </c>
      <c r="D18" s="149"/>
      <c r="E18" s="149"/>
      <c r="F18" s="149"/>
      <c r="G18" s="149"/>
      <c r="H18" s="149"/>
      <c r="I18" s="150"/>
      <c r="J18" s="109"/>
      <c r="K18" s="109"/>
      <c r="L18" s="109"/>
      <c r="M18" s="109"/>
      <c r="N18" s="109"/>
    </row>
    <row r="19" spans="2:14" s="65" customFormat="1" ht="23.25" customHeight="1" x14ac:dyDescent="0.3">
      <c r="B19" s="129" t="s">
        <v>72</v>
      </c>
      <c r="C19" s="149" t="s">
        <v>88</v>
      </c>
      <c r="D19" s="149"/>
      <c r="E19" s="149"/>
      <c r="F19" s="149"/>
      <c r="G19" s="149"/>
      <c r="H19" s="149"/>
      <c r="I19" s="150"/>
      <c r="J19" s="109"/>
      <c r="K19" s="109"/>
      <c r="L19" s="109"/>
      <c r="M19" s="109"/>
      <c r="N19" s="109"/>
    </row>
    <row r="20" spans="2:14" s="65" customFormat="1" ht="37.5" customHeight="1" x14ac:dyDescent="0.3">
      <c r="B20" s="146" t="s">
        <v>94</v>
      </c>
      <c r="C20" s="147"/>
      <c r="D20" s="147"/>
      <c r="E20" s="147"/>
      <c r="F20" s="147"/>
      <c r="G20" s="147"/>
      <c r="H20" s="147"/>
      <c r="I20" s="148"/>
      <c r="J20" s="109"/>
      <c r="K20" s="109"/>
      <c r="L20" s="109"/>
      <c r="M20" s="109"/>
      <c r="N20" s="109"/>
    </row>
    <row r="21" spans="2:14" s="65" customFormat="1" ht="25.5" customHeight="1" x14ac:dyDescent="0.3">
      <c r="B21" s="146" t="s">
        <v>74</v>
      </c>
      <c r="C21" s="147"/>
      <c r="D21" s="147"/>
      <c r="E21" s="147"/>
      <c r="F21" s="147"/>
      <c r="G21" s="151" t="s">
        <v>87</v>
      </c>
      <c r="H21" s="151"/>
      <c r="I21" s="152"/>
      <c r="J21" s="109"/>
      <c r="K21" s="109"/>
      <c r="L21" s="109"/>
      <c r="M21" s="109"/>
      <c r="N21" s="109"/>
    </row>
    <row r="22" spans="2:14" s="109" customFormat="1" ht="21" customHeight="1" x14ac:dyDescent="0.3">
      <c r="B22" s="131" t="s">
        <v>95</v>
      </c>
      <c r="C22" s="132"/>
      <c r="D22" s="132"/>
      <c r="E22" s="132"/>
      <c r="F22" s="132"/>
      <c r="G22" s="132"/>
      <c r="H22" s="132"/>
      <c r="I22" s="133"/>
    </row>
    <row r="23" spans="2:14" s="109" customFormat="1" ht="21" customHeight="1" x14ac:dyDescent="0.3">
      <c r="B23" s="137" t="s">
        <v>51</v>
      </c>
      <c r="C23" s="138"/>
      <c r="D23" s="138"/>
      <c r="E23" s="138"/>
      <c r="F23" s="138"/>
      <c r="G23" s="138"/>
      <c r="H23" s="138"/>
      <c r="I23" s="139"/>
    </row>
    <row r="24" spans="2:14" s="65" customFormat="1" ht="18.75" x14ac:dyDescent="0.3">
      <c r="B24" s="134" t="s">
        <v>96</v>
      </c>
      <c r="C24" s="135"/>
      <c r="D24" s="135"/>
      <c r="E24" s="135"/>
      <c r="F24" s="135"/>
      <c r="G24" s="135"/>
      <c r="H24" s="135"/>
      <c r="I24" s="136"/>
      <c r="J24" s="109"/>
      <c r="K24" s="109"/>
      <c r="L24" s="109"/>
      <c r="M24" s="109"/>
      <c r="N24" s="109"/>
    </row>
    <row r="25" spans="2:14" s="65" customFormat="1" ht="15" customHeight="1" x14ac:dyDescent="0.3"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4" ht="18.75" hidden="1" x14ac:dyDescent="0.3">
      <c r="B26" s="73" t="s">
        <v>52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</row>
    <row r="27" spans="2:14" ht="18.75" hidden="1" x14ac:dyDescent="0.3">
      <c r="B27" s="73" t="s">
        <v>53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</row>
    <row r="28" spans="2:14" ht="18.75" hidden="1" x14ac:dyDescent="0.3">
      <c r="B28" s="93" t="s">
        <v>54</v>
      </c>
      <c r="C28" s="93"/>
      <c r="D28" s="93"/>
      <c r="E28" s="93"/>
      <c r="F28" s="73"/>
      <c r="G28" s="140" t="s">
        <v>55</v>
      </c>
      <c r="H28" s="140"/>
      <c r="I28" s="140"/>
      <c r="J28" s="73"/>
      <c r="K28" s="73"/>
      <c r="L28" s="73"/>
      <c r="M28" s="73"/>
      <c r="N28" s="73"/>
    </row>
    <row r="29" spans="2:14" ht="10.5" hidden="1" customHeight="1" x14ac:dyDescent="0.3">
      <c r="B29" s="141" t="s">
        <v>56</v>
      </c>
      <c r="C29" s="141"/>
      <c r="D29" s="141"/>
      <c r="E29" s="141"/>
      <c r="F29" s="94"/>
      <c r="G29" s="141" t="s">
        <v>57</v>
      </c>
      <c r="H29" s="141"/>
      <c r="I29" s="141"/>
      <c r="J29" s="73"/>
      <c r="K29" s="73"/>
      <c r="L29" s="73"/>
      <c r="M29" s="73"/>
      <c r="N29" s="73"/>
    </row>
    <row r="30" spans="2:14" ht="10.5" customHeight="1" x14ac:dyDescent="0.3">
      <c r="B30" s="128"/>
      <c r="C30" s="128"/>
      <c r="D30" s="128"/>
      <c r="E30" s="128"/>
      <c r="F30" s="94"/>
      <c r="G30" s="128"/>
      <c r="H30" s="128"/>
      <c r="I30" s="128"/>
      <c r="J30" s="73"/>
      <c r="K30" s="73"/>
      <c r="L30" s="73"/>
      <c r="M30" s="73"/>
      <c r="N30" s="73"/>
    </row>
    <row r="31" spans="2:14" ht="10.5" customHeight="1" x14ac:dyDescent="0.3">
      <c r="B31" s="128"/>
      <c r="C31" s="128"/>
      <c r="D31" s="128"/>
      <c r="E31" s="128"/>
      <c r="F31" s="94"/>
      <c r="G31" s="128"/>
      <c r="H31" s="128"/>
      <c r="I31" s="128"/>
      <c r="J31" s="73"/>
      <c r="K31" s="73"/>
      <c r="L31" s="73"/>
      <c r="M31" s="73"/>
      <c r="N31" s="73"/>
    </row>
    <row r="32" spans="2:14" ht="10.5" customHeight="1" x14ac:dyDescent="0.3">
      <c r="B32" s="128"/>
      <c r="C32" s="128"/>
      <c r="D32" s="128"/>
      <c r="E32" s="128"/>
      <c r="F32" s="94"/>
      <c r="G32" s="128"/>
      <c r="H32" s="128"/>
      <c r="I32" s="128"/>
      <c r="J32" s="73"/>
      <c r="K32" s="73"/>
      <c r="L32" s="73"/>
      <c r="M32" s="73"/>
      <c r="N32" s="73"/>
    </row>
    <row r="33" spans="2:14" ht="18" hidden="1" customHeight="1" x14ac:dyDescent="0.3">
      <c r="B33" s="73" t="s">
        <v>58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</row>
    <row r="34" spans="2:14" ht="18" hidden="1" customHeight="1" x14ac:dyDescent="0.3">
      <c r="B34" s="73" t="s">
        <v>53</v>
      </c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</row>
    <row r="35" spans="2:14" ht="18" hidden="1" customHeight="1" x14ac:dyDescent="0.3">
      <c r="B35" s="142" t="s">
        <v>59</v>
      </c>
      <c r="C35" s="142"/>
      <c r="D35" s="142"/>
      <c r="E35" s="142"/>
      <c r="F35" s="73"/>
      <c r="G35" s="73"/>
      <c r="H35" s="73"/>
      <c r="I35" s="73"/>
      <c r="J35" s="73"/>
      <c r="K35" s="73"/>
      <c r="L35" s="73"/>
      <c r="M35" s="73"/>
      <c r="N35" s="73"/>
    </row>
    <row r="36" spans="2:14" ht="21" hidden="1" customHeight="1" x14ac:dyDescent="0.3">
      <c r="B36" s="93" t="s">
        <v>60</v>
      </c>
      <c r="C36" s="93"/>
      <c r="D36" s="93"/>
      <c r="E36" s="93"/>
      <c r="F36" s="73"/>
      <c r="G36" s="140" t="s">
        <v>61</v>
      </c>
      <c r="H36" s="140"/>
      <c r="I36" s="140"/>
      <c r="J36" s="73"/>
      <c r="K36" s="73"/>
      <c r="L36" s="73"/>
      <c r="M36" s="73"/>
      <c r="N36" s="73"/>
    </row>
    <row r="37" spans="2:14" ht="10.5" hidden="1" customHeight="1" x14ac:dyDescent="0.3">
      <c r="B37" s="141" t="s">
        <v>56</v>
      </c>
      <c r="C37" s="141"/>
      <c r="D37" s="141"/>
      <c r="E37" s="141"/>
      <c r="F37" s="94"/>
      <c r="G37" s="141" t="s">
        <v>57</v>
      </c>
      <c r="H37" s="141"/>
      <c r="I37" s="141"/>
      <c r="J37" s="73"/>
      <c r="K37" s="73"/>
      <c r="L37" s="73"/>
      <c r="M37" s="73"/>
      <c r="N37" s="73"/>
    </row>
    <row r="38" spans="2:14" ht="10.5" hidden="1" customHeight="1" x14ac:dyDescent="0.3">
      <c r="B38" s="128"/>
      <c r="C38" s="128"/>
      <c r="D38" s="128"/>
      <c r="E38" s="128"/>
      <c r="F38" s="94"/>
      <c r="G38" s="128"/>
      <c r="H38" s="128"/>
      <c r="I38" s="128"/>
      <c r="J38" s="73"/>
      <c r="K38" s="73"/>
      <c r="L38" s="73"/>
      <c r="M38" s="73"/>
      <c r="N38" s="73"/>
    </row>
    <row r="39" spans="2:14" ht="18.75" hidden="1" x14ac:dyDescent="0.3">
      <c r="B39" s="73" t="s">
        <v>52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</row>
    <row r="40" spans="2:14" ht="18.75" hidden="1" x14ac:dyDescent="0.3">
      <c r="B40" s="73" t="s">
        <v>53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</row>
    <row r="41" spans="2:14" ht="18.75" hidden="1" x14ac:dyDescent="0.3">
      <c r="B41" s="93" t="s">
        <v>54</v>
      </c>
      <c r="C41" s="93"/>
      <c r="D41" s="93"/>
      <c r="E41" s="93"/>
      <c r="F41" s="73"/>
      <c r="G41" s="140" t="s">
        <v>55</v>
      </c>
      <c r="H41" s="140"/>
      <c r="I41" s="140"/>
      <c r="J41" s="73"/>
      <c r="K41" s="73"/>
      <c r="L41" s="73"/>
      <c r="M41" s="73"/>
      <c r="N41" s="73"/>
    </row>
    <row r="42" spans="2:14" ht="18.75" hidden="1" x14ac:dyDescent="0.3">
      <c r="B42" s="141" t="s">
        <v>56</v>
      </c>
      <c r="C42" s="141"/>
      <c r="D42" s="141"/>
      <c r="E42" s="141"/>
      <c r="F42" s="94"/>
      <c r="G42" s="141" t="s">
        <v>57</v>
      </c>
      <c r="H42" s="141"/>
      <c r="I42" s="141"/>
      <c r="J42" s="73"/>
      <c r="K42" s="73"/>
      <c r="L42" s="73"/>
      <c r="M42" s="73"/>
      <c r="N42" s="73"/>
    </row>
    <row r="43" spans="2:14" ht="18.75" x14ac:dyDescent="0.3">
      <c r="B43" s="73"/>
      <c r="C43" s="73" t="s">
        <v>69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</row>
    <row r="44" spans="2:14" ht="18.75" x14ac:dyDescent="0.3">
      <c r="B44" s="73"/>
      <c r="C44" s="73" t="s">
        <v>67</v>
      </c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</row>
    <row r="45" spans="2:14" ht="18.75" x14ac:dyDescent="0.3">
      <c r="B45" s="93"/>
      <c r="C45" s="73" t="s">
        <v>76</v>
      </c>
      <c r="D45" s="93"/>
      <c r="E45" s="93"/>
      <c r="F45" s="73"/>
      <c r="G45" s="140" t="s">
        <v>77</v>
      </c>
      <c r="H45" s="140"/>
      <c r="I45" s="140"/>
      <c r="J45" s="73"/>
      <c r="K45" s="73"/>
      <c r="L45" s="73"/>
      <c r="M45" s="73"/>
      <c r="N45" s="73"/>
    </row>
    <row r="46" spans="2:14" ht="18.75" x14ac:dyDescent="0.3">
      <c r="B46" s="141" t="s">
        <v>56</v>
      </c>
      <c r="C46" s="141"/>
      <c r="D46" s="141"/>
      <c r="E46" s="141"/>
      <c r="F46" s="94"/>
      <c r="G46" s="141" t="s">
        <v>57</v>
      </c>
      <c r="H46" s="141"/>
      <c r="I46" s="141"/>
      <c r="J46" s="73"/>
      <c r="K46" s="73"/>
      <c r="L46" s="73"/>
      <c r="M46" s="73"/>
      <c r="N46" s="73"/>
    </row>
    <row r="47" spans="2:14" ht="18.75" x14ac:dyDescent="0.3">
      <c r="B47" s="128"/>
      <c r="C47" s="128"/>
      <c r="D47" s="128"/>
      <c r="E47" s="128"/>
      <c r="F47" s="94"/>
      <c r="G47" s="128"/>
      <c r="H47" s="128"/>
      <c r="I47" s="128"/>
      <c r="J47" s="73"/>
      <c r="K47" s="73"/>
      <c r="L47" s="73"/>
      <c r="M47" s="73"/>
      <c r="N47" s="73"/>
    </row>
    <row r="48" spans="2:14" ht="18.75" x14ac:dyDescent="0.3">
      <c r="B48" s="128"/>
      <c r="C48" s="128"/>
      <c r="D48" s="128"/>
      <c r="E48" s="128"/>
      <c r="F48" s="94"/>
      <c r="G48" s="128"/>
      <c r="H48" s="128"/>
      <c r="I48" s="128"/>
      <c r="J48" s="73"/>
      <c r="K48" s="73"/>
      <c r="L48" s="73"/>
      <c r="M48" s="73"/>
      <c r="N48" s="73"/>
    </row>
    <row r="49" spans="2:14" ht="18.75" hidden="1" x14ac:dyDescent="0.3">
      <c r="B49" s="73" t="s">
        <v>62</v>
      </c>
      <c r="C49" s="73" t="s">
        <v>66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</row>
    <row r="50" spans="2:14" ht="18.75" hidden="1" x14ac:dyDescent="0.3">
      <c r="B50" s="73"/>
      <c r="C50" s="73" t="s">
        <v>67</v>
      </c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2:14" ht="18.75" hidden="1" x14ac:dyDescent="0.3">
      <c r="B51" s="93"/>
      <c r="C51" s="73" t="s">
        <v>68</v>
      </c>
      <c r="D51" s="93"/>
      <c r="E51" s="93"/>
      <c r="F51" s="73"/>
      <c r="G51" s="140" t="s">
        <v>63</v>
      </c>
      <c r="H51" s="140"/>
      <c r="I51" s="140"/>
      <c r="J51" s="73"/>
      <c r="K51" s="73"/>
      <c r="L51" s="73"/>
      <c r="M51" s="73"/>
      <c r="N51" s="73"/>
    </row>
    <row r="52" spans="2:14" ht="18.75" hidden="1" x14ac:dyDescent="0.3">
      <c r="B52" s="141" t="s">
        <v>56</v>
      </c>
      <c r="C52" s="141"/>
      <c r="D52" s="141"/>
      <c r="E52" s="141"/>
      <c r="F52" s="94"/>
      <c r="G52" s="141" t="s">
        <v>57</v>
      </c>
      <c r="H52" s="141"/>
      <c r="I52" s="141"/>
      <c r="J52" s="73"/>
      <c r="K52" s="73"/>
      <c r="L52" s="73"/>
      <c r="M52" s="73"/>
      <c r="N52" s="73"/>
    </row>
    <row r="53" spans="2:14" ht="18.75" x14ac:dyDescent="0.3"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  <row r="54" spans="2:14" ht="18.75" x14ac:dyDescent="0.3">
      <c r="B54" s="73"/>
      <c r="C54" s="73" t="s">
        <v>66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2:14" ht="18.75" x14ac:dyDescent="0.3">
      <c r="B55" s="73"/>
      <c r="C55" s="73" t="s">
        <v>67</v>
      </c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</row>
    <row r="56" spans="2:14" ht="18.75" x14ac:dyDescent="0.3">
      <c r="B56" s="93"/>
      <c r="C56" s="73" t="s">
        <v>80</v>
      </c>
      <c r="D56" s="93"/>
      <c r="E56" s="93"/>
      <c r="F56" s="73"/>
      <c r="G56" s="140" t="s">
        <v>81</v>
      </c>
      <c r="H56" s="140"/>
      <c r="I56" s="140"/>
      <c r="J56" s="73"/>
      <c r="K56" s="73"/>
      <c r="L56" s="73"/>
      <c r="M56" s="73"/>
      <c r="N56" s="73"/>
    </row>
    <row r="57" spans="2:14" ht="18.75" x14ac:dyDescent="0.3">
      <c r="B57" s="141" t="s">
        <v>56</v>
      </c>
      <c r="C57" s="141"/>
      <c r="D57" s="141"/>
      <c r="E57" s="141"/>
      <c r="F57" s="94"/>
      <c r="G57" s="141" t="s">
        <v>57</v>
      </c>
      <c r="H57" s="141"/>
      <c r="I57" s="141"/>
      <c r="J57" s="73"/>
      <c r="K57" s="73"/>
      <c r="L57" s="73"/>
      <c r="M57" s="73"/>
      <c r="N57" s="73"/>
    </row>
    <row r="58" spans="2:14" ht="18.75" x14ac:dyDescent="0.3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2:14" ht="18.75" x14ac:dyDescent="0.3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2:14" ht="18.75" x14ac:dyDescent="0.3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2:14" ht="18.75" x14ac:dyDescent="0.3"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2:14" ht="18.75" x14ac:dyDescent="0.3"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</row>
    <row r="63" spans="2:14" ht="18.75" x14ac:dyDescent="0.3"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2:14" ht="18.75" x14ac:dyDescent="0.3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2:14" ht="18.75" x14ac:dyDescent="0.3"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</row>
    <row r="66" spans="2:14" ht="18.75" x14ac:dyDescent="0.3"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</row>
    <row r="67" spans="2:14" ht="18.75" x14ac:dyDescent="0.3"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2:14" ht="18.75" x14ac:dyDescent="0.3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2:14" ht="18.75" x14ac:dyDescent="0.3"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</row>
    <row r="70" spans="2:14" ht="18.75" x14ac:dyDescent="0.3"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</row>
    <row r="71" spans="2:14" ht="18.75" x14ac:dyDescent="0.3"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</row>
    <row r="72" spans="2:14" ht="18.75" x14ac:dyDescent="0.3"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</row>
    <row r="73" spans="2:14" ht="18.75" x14ac:dyDescent="0.3"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</row>
    <row r="74" spans="2:14" ht="18.75" x14ac:dyDescent="0.3"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</row>
    <row r="75" spans="2:14" ht="18.75" x14ac:dyDescent="0.3"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</row>
    <row r="76" spans="2:14" ht="18.75" x14ac:dyDescent="0.3"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</row>
    <row r="77" spans="2:14" ht="15" x14ac:dyDescent="0.25"/>
  </sheetData>
  <mergeCells count="43">
    <mergeCell ref="F6:I6"/>
    <mergeCell ref="F1:I1"/>
    <mergeCell ref="F2:I2"/>
    <mergeCell ref="F3:I3"/>
    <mergeCell ref="F4:I4"/>
    <mergeCell ref="F5:I5"/>
    <mergeCell ref="C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C17:I17"/>
    <mergeCell ref="C18:I18"/>
    <mergeCell ref="B37:E37"/>
    <mergeCell ref="G37:I37"/>
    <mergeCell ref="B20:I20"/>
    <mergeCell ref="B21:F21"/>
    <mergeCell ref="G21:I21"/>
    <mergeCell ref="B22:I22"/>
    <mergeCell ref="B23:I23"/>
    <mergeCell ref="B24:I24"/>
    <mergeCell ref="G28:I28"/>
    <mergeCell ref="B29:E29"/>
    <mergeCell ref="G29:I29"/>
    <mergeCell ref="B35:E35"/>
    <mergeCell ref="G36:I36"/>
    <mergeCell ref="G41:I41"/>
    <mergeCell ref="B42:E42"/>
    <mergeCell ref="G42:I42"/>
    <mergeCell ref="G45:I45"/>
    <mergeCell ref="B46:E46"/>
    <mergeCell ref="G46:I46"/>
    <mergeCell ref="G51:I51"/>
    <mergeCell ref="B52:E52"/>
    <mergeCell ref="G52:I52"/>
    <mergeCell ref="G56:I56"/>
    <mergeCell ref="B57:E57"/>
    <mergeCell ref="G57:I57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N28"/>
  <sheetViews>
    <sheetView tabSelected="1" zoomScaleNormal="100" workbookViewId="0">
      <selection activeCell="C3" sqref="C3:H3"/>
    </sheetView>
  </sheetViews>
  <sheetFormatPr defaultRowHeight="33.75" customHeight="1" x14ac:dyDescent="0.25"/>
  <cols>
    <col min="3" max="3" width="4.140625" customWidth="1"/>
    <col min="4" max="4" width="33.7109375" customWidth="1"/>
    <col min="5" max="5" width="33.7109375" hidden="1" customWidth="1"/>
    <col min="6" max="6" width="8.7109375" customWidth="1"/>
    <col min="7" max="7" width="9.7109375" customWidth="1"/>
    <col min="8" max="9" width="21.28515625" customWidth="1"/>
    <col min="10" max="10" width="15.42578125" style="113" customWidth="1"/>
    <col min="11" max="11" width="15.140625" bestFit="1" customWidth="1"/>
    <col min="14" max="14" width="15.28515625" customWidth="1"/>
  </cols>
  <sheetData>
    <row r="2" spans="2:14" ht="18.75" x14ac:dyDescent="0.3">
      <c r="B2" s="95"/>
      <c r="C2" s="227" t="s">
        <v>34</v>
      </c>
      <c r="D2" s="227"/>
      <c r="E2" s="227"/>
      <c r="F2" s="227"/>
      <c r="G2" s="227"/>
      <c r="H2" s="227"/>
      <c r="I2" s="95"/>
      <c r="J2" s="110"/>
      <c r="K2" s="95"/>
    </row>
    <row r="3" spans="2:14" ht="18.75" x14ac:dyDescent="0.3">
      <c r="B3" s="95"/>
      <c r="C3" s="228" t="s">
        <v>93</v>
      </c>
      <c r="D3" s="228"/>
      <c r="E3" s="228"/>
      <c r="F3" s="228"/>
      <c r="G3" s="228"/>
      <c r="H3" s="228"/>
      <c r="I3" s="95"/>
      <c r="J3" s="110"/>
      <c r="K3" s="95"/>
    </row>
    <row r="6" spans="2:14" ht="19.5" thickBot="1" x14ac:dyDescent="0.35">
      <c r="B6" s="95"/>
      <c r="C6" s="95"/>
      <c r="D6" s="95"/>
      <c r="E6" s="95"/>
      <c r="F6" s="95"/>
      <c r="G6" s="95"/>
      <c r="H6" s="96"/>
      <c r="I6" s="95"/>
      <c r="J6" s="110"/>
      <c r="K6" s="95"/>
    </row>
    <row r="7" spans="2:14" ht="18.75" x14ac:dyDescent="0.3">
      <c r="B7" s="95"/>
      <c r="C7" s="229" t="s">
        <v>28</v>
      </c>
      <c r="D7" s="232" t="s">
        <v>64</v>
      </c>
      <c r="E7" s="234" t="s">
        <v>65</v>
      </c>
      <c r="F7" s="234" t="s">
        <v>29</v>
      </c>
      <c r="G7" s="232" t="s">
        <v>1</v>
      </c>
      <c r="H7" s="237" t="s">
        <v>70</v>
      </c>
      <c r="I7" s="95"/>
      <c r="J7" s="110"/>
      <c r="K7" s="95"/>
    </row>
    <row r="8" spans="2:14" ht="18.75" x14ac:dyDescent="0.3">
      <c r="B8" s="95"/>
      <c r="C8" s="230"/>
      <c r="D8" s="233"/>
      <c r="E8" s="235"/>
      <c r="F8" s="235"/>
      <c r="G8" s="233"/>
      <c r="H8" s="238"/>
      <c r="I8" s="95"/>
      <c r="J8" s="110"/>
      <c r="K8" s="95"/>
    </row>
    <row r="9" spans="2:14" ht="65.25" customHeight="1" x14ac:dyDescent="0.3">
      <c r="B9" s="95"/>
      <c r="C9" s="231"/>
      <c r="D9" s="233"/>
      <c r="E9" s="236"/>
      <c r="F9" s="236"/>
      <c r="G9" s="233"/>
      <c r="H9" s="239"/>
      <c r="I9" s="95"/>
      <c r="J9" s="110"/>
      <c r="K9" s="95"/>
    </row>
    <row r="10" spans="2:14" ht="31.5" x14ac:dyDescent="0.3">
      <c r="B10" s="95"/>
      <c r="C10" s="106">
        <v>1</v>
      </c>
      <c r="D10" s="103" t="s">
        <v>82</v>
      </c>
      <c r="E10" s="104"/>
      <c r="F10" s="102" t="s">
        <v>83</v>
      </c>
      <c r="G10" s="105">
        <v>1</v>
      </c>
      <c r="H10" s="107">
        <v>48</v>
      </c>
      <c r="I10" s="97"/>
      <c r="J10" s="111"/>
      <c r="K10" s="98"/>
      <c r="N10" s="114"/>
    </row>
    <row r="11" spans="2:14" ht="31.5" x14ac:dyDescent="0.3">
      <c r="B11" s="95"/>
      <c r="C11" s="106">
        <v>2</v>
      </c>
      <c r="D11" s="103" t="s">
        <v>84</v>
      </c>
      <c r="E11" s="104"/>
      <c r="F11" s="102" t="s">
        <v>85</v>
      </c>
      <c r="G11" s="105">
        <v>1</v>
      </c>
      <c r="H11" s="107">
        <v>169.33</v>
      </c>
      <c r="I11" s="97"/>
      <c r="J11" s="111"/>
      <c r="K11" s="98"/>
      <c r="N11" s="114"/>
    </row>
    <row r="12" spans="2:14" ht="33.75" customHeight="1" x14ac:dyDescent="0.25">
      <c r="J12" s="112"/>
      <c r="N12" s="114"/>
    </row>
    <row r="14" spans="2:14" ht="18.75" x14ac:dyDescent="0.3">
      <c r="B14" s="73" t="s">
        <v>69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</row>
    <row r="15" spans="2:14" ht="18.75" x14ac:dyDescent="0.3">
      <c r="B15" s="73" t="s">
        <v>67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</row>
    <row r="16" spans="2:14" ht="18.75" x14ac:dyDescent="0.3">
      <c r="B16" s="73" t="s">
        <v>76</v>
      </c>
      <c r="C16" s="93"/>
      <c r="D16" s="93"/>
      <c r="E16" s="73"/>
      <c r="F16" s="140" t="s">
        <v>77</v>
      </c>
      <c r="G16" s="140"/>
      <c r="H16" s="140"/>
      <c r="I16" s="73"/>
      <c r="J16" s="73"/>
      <c r="K16" s="73"/>
      <c r="L16" s="73"/>
      <c r="M16" s="73"/>
    </row>
    <row r="17" spans="2:14" ht="18.75" x14ac:dyDescent="0.3">
      <c r="B17" s="141" t="s">
        <v>56</v>
      </c>
      <c r="C17" s="141"/>
      <c r="D17" s="127"/>
      <c r="E17" s="94"/>
      <c r="F17" s="141" t="s">
        <v>57</v>
      </c>
      <c r="G17" s="141"/>
      <c r="H17" s="141"/>
      <c r="I17" s="73"/>
      <c r="J17" s="73"/>
      <c r="K17" s="73"/>
      <c r="L17" s="73"/>
      <c r="M17" s="73"/>
    </row>
    <row r="18" spans="2:14" ht="18.75" x14ac:dyDescent="0.3">
      <c r="B18" s="123"/>
      <c r="C18" s="123"/>
      <c r="D18" s="123"/>
      <c r="E18" s="123"/>
      <c r="F18" s="94"/>
      <c r="G18" s="123"/>
      <c r="H18" s="123"/>
      <c r="I18" s="123"/>
      <c r="J18" s="73"/>
      <c r="K18" s="73"/>
      <c r="L18" s="73"/>
      <c r="M18" s="73"/>
      <c r="N18" s="73"/>
    </row>
    <row r="19" spans="2:14" ht="18.75" x14ac:dyDescent="0.3">
      <c r="B19" s="123"/>
      <c r="C19" s="123"/>
      <c r="D19" s="123"/>
      <c r="E19" s="123"/>
      <c r="F19" s="94"/>
      <c r="G19" s="123"/>
      <c r="H19" s="123"/>
      <c r="I19" s="123"/>
      <c r="J19" s="73"/>
      <c r="K19" s="73"/>
      <c r="L19" s="73"/>
      <c r="M19" s="73"/>
      <c r="N19" s="73"/>
    </row>
    <row r="20" spans="2:14" ht="18.75" hidden="1" x14ac:dyDescent="0.3">
      <c r="B20" s="73" t="s">
        <v>62</v>
      </c>
      <c r="C20" s="73" t="s">
        <v>66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2:14" ht="18.75" hidden="1" x14ac:dyDescent="0.3">
      <c r="B21" s="73"/>
      <c r="C21" s="73" t="s">
        <v>67</v>
      </c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</row>
    <row r="22" spans="2:14" ht="18.75" hidden="1" x14ac:dyDescent="0.3">
      <c r="B22" s="93"/>
      <c r="C22" s="73" t="s">
        <v>68</v>
      </c>
      <c r="D22" s="93"/>
      <c r="E22" s="93"/>
      <c r="F22" s="73"/>
      <c r="G22" s="140" t="s">
        <v>63</v>
      </c>
      <c r="H22" s="140"/>
      <c r="I22" s="140"/>
      <c r="J22" s="73"/>
      <c r="K22" s="73"/>
      <c r="L22" s="73"/>
      <c r="M22" s="73"/>
      <c r="N22" s="73"/>
    </row>
    <row r="23" spans="2:14" ht="18.75" hidden="1" x14ac:dyDescent="0.3">
      <c r="B23" s="141" t="s">
        <v>56</v>
      </c>
      <c r="C23" s="141"/>
      <c r="D23" s="141"/>
      <c r="E23" s="141"/>
      <c r="F23" s="94"/>
      <c r="G23" s="141" t="s">
        <v>57</v>
      </c>
      <c r="H23" s="141"/>
      <c r="I23" s="141"/>
      <c r="J23" s="73"/>
      <c r="K23" s="73"/>
      <c r="L23" s="73"/>
      <c r="M23" s="73"/>
      <c r="N23" s="73"/>
    </row>
    <row r="24" spans="2:14" ht="18.75" x14ac:dyDescent="0.3"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2:14" ht="18.75" x14ac:dyDescent="0.3">
      <c r="B25" s="73" t="s">
        <v>66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</row>
    <row r="26" spans="2:14" ht="18.75" x14ac:dyDescent="0.3">
      <c r="B26" s="73" t="s">
        <v>67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</row>
    <row r="27" spans="2:14" ht="18.75" x14ac:dyDescent="0.3">
      <c r="B27" s="73" t="s">
        <v>80</v>
      </c>
      <c r="C27" s="93"/>
      <c r="D27" s="93"/>
      <c r="E27" s="73"/>
      <c r="F27" s="140" t="s">
        <v>81</v>
      </c>
      <c r="G27" s="140"/>
      <c r="H27" s="140"/>
      <c r="I27" s="73"/>
      <c r="J27" s="73"/>
      <c r="K27" s="73"/>
      <c r="L27" s="73"/>
      <c r="M27" s="73"/>
    </row>
    <row r="28" spans="2:14" ht="18.75" x14ac:dyDescent="0.3">
      <c r="B28" s="141" t="s">
        <v>56</v>
      </c>
      <c r="C28" s="141"/>
      <c r="D28" s="127"/>
      <c r="E28" s="94"/>
      <c r="F28" s="141" t="s">
        <v>57</v>
      </c>
      <c r="G28" s="141"/>
      <c r="H28" s="141"/>
      <c r="I28" s="73"/>
      <c r="J28" s="73"/>
      <c r="K28" s="73"/>
      <c r="L28" s="73"/>
      <c r="M28" s="73"/>
    </row>
  </sheetData>
  <mergeCells count="17">
    <mergeCell ref="F27:H27"/>
    <mergeCell ref="F28:H28"/>
    <mergeCell ref="B28:C28"/>
    <mergeCell ref="F16:H16"/>
    <mergeCell ref="F17:H17"/>
    <mergeCell ref="G22:I22"/>
    <mergeCell ref="B23:E23"/>
    <mergeCell ref="G23:I23"/>
    <mergeCell ref="B17:C17"/>
    <mergeCell ref="C2:H2"/>
    <mergeCell ref="C3:H3"/>
    <mergeCell ref="C7:C9"/>
    <mergeCell ref="D7:D9"/>
    <mergeCell ref="E7:E9"/>
    <mergeCell ref="F7:F9"/>
    <mergeCell ref="G7:G9"/>
    <mergeCell ref="H7:H9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НМЦ 908 на ед расценки</vt:lpstr>
      <vt:lpstr>Обоснование на ед расц</vt:lpstr>
      <vt:lpstr>Приложение_1</vt:lpstr>
      <vt:lpstr>'Обоснование на ед расц'!Область_печати</vt:lpstr>
      <vt:lpstr>'Расчет НМЦ 908 на ед расценки'!Область_печати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2024-02-28T09:18:50Z</dcterms:modified>
</cp:coreProperties>
</file>