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mofeevaLP\Desktop\Заключения\2024\Май 2024\21.05.2024\"/>
    </mc:Choice>
  </mc:AlternateContent>
  <bookViews>
    <workbookView xWindow="0" yWindow="0" windowWidth="16815" windowHeight="9945"/>
  </bookViews>
  <sheets>
    <sheet name="Расчет НМЦ 908 " sheetId="1" r:id="rId1"/>
  </sheets>
  <definedNames>
    <definedName name="_xlnm._FilterDatabase" localSheetId="0" hidden="1">'Расчет НМЦ 908 '!$B$11:$T$21</definedName>
    <definedName name="_xlnm.Print_Area" localSheetId="0">'Расчет НМЦ 908 '!$A$1:$T$61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P19" i="1"/>
  <c r="Q19" i="1" s="1"/>
  <c r="R19" i="1" s="1"/>
  <c r="S19" i="1" s="1"/>
  <c r="N19" i="1"/>
  <c r="O19" i="1" s="1"/>
  <c r="T19" i="1" s="1"/>
  <c r="M19" i="1"/>
  <c r="K19" i="1"/>
  <c r="I19" i="1"/>
  <c r="G19" i="1"/>
  <c r="Q18" i="1"/>
  <c r="R18" i="1" s="1"/>
  <c r="S18" i="1" s="1"/>
  <c r="P18" i="1"/>
  <c r="O18" i="1"/>
  <c r="T18" i="1" s="1"/>
  <c r="N18" i="1"/>
  <c r="M18" i="1"/>
  <c r="K18" i="1"/>
  <c r="I18" i="1"/>
  <c r="G18" i="1"/>
  <c r="P17" i="1"/>
  <c r="Q17" i="1" s="1"/>
  <c r="R17" i="1" s="1"/>
  <c r="S17" i="1" s="1"/>
  <c r="S20" i="1" s="1"/>
  <c r="L31" i="1" s="1"/>
  <c r="N17" i="1"/>
  <c r="O17" i="1" s="1"/>
  <c r="M17" i="1"/>
  <c r="K17" i="1"/>
  <c r="I17" i="1"/>
  <c r="G17" i="1"/>
  <c r="O20" i="1" l="1"/>
  <c r="T17" i="1"/>
  <c r="T20" i="1" s="1"/>
  <c r="L29" i="1" s="1"/>
  <c r="L32" i="1" s="1"/>
  <c r="L33" i="1" s="1"/>
</calcChain>
</file>

<file path=xl/sharedStrings.xml><?xml version="1.0" encoding="utf-8"?>
<sst xmlns="http://schemas.openxmlformats.org/spreadsheetml/2006/main" count="67" uniqueCount="51">
  <si>
    <t>Приложение к Обоснованию о  начальной максимальной цене контракта (договора, лота) для конкурентных процедур закупки и цене контракта (договора), заключаемого с единственным поставщиком (подрядчиком, исполнителем)</t>
  </si>
  <si>
    <t>РАСЧЕТ  №</t>
  </si>
  <si>
    <t xml:space="preserve"> 2/369 от 18.04.2024</t>
  </si>
  <si>
    <t xml:space="preserve">по  начальной (максимальной) цене контракта (или по цене контракта с единственным поставщиком)   </t>
  </si>
  <si>
    <t xml:space="preserve"> выполнен по Методике определения НМЦ закупки (приказ Госкорпорации "Роскосмос"от 31.10.2019 № 357)</t>
  </si>
  <si>
    <t>Метод определения  НМЦ - анализ рынка (метод  сопоставимых рыночных цен)</t>
  </si>
  <si>
    <t xml:space="preserve">№ п/п </t>
  </si>
  <si>
    <t>Наименование продукции</t>
  </si>
  <si>
    <t>Ед. изм.</t>
  </si>
  <si>
    <t>Кол-во</t>
  </si>
  <si>
    <t xml:space="preserve">Источник ценовой информации </t>
  </si>
  <si>
    <t>Среднее квадратическое отклонение</t>
  </si>
  <si>
    <t xml:space="preserve">Коэффи- циент вариации </t>
  </si>
  <si>
    <t>НМЦ</t>
  </si>
  <si>
    <t xml:space="preserve">Предложение инициатора </t>
  </si>
  <si>
    <t>Инициатор закупки</t>
  </si>
  <si>
    <t>Средняя цена</t>
  </si>
  <si>
    <t>Средняя стоимость</t>
  </si>
  <si>
    <t>Цена</t>
  </si>
  <si>
    <t>Стоимость</t>
  </si>
  <si>
    <t>руб., включая все налоги, сборы и обязательные платежи</t>
  </si>
  <si>
    <t>Бензин АИ-92</t>
  </si>
  <si>
    <t>л</t>
  </si>
  <si>
    <t>Бензин АИ-95</t>
  </si>
  <si>
    <t>Дизельное топливо</t>
  </si>
  <si>
    <t>в счете №101409 от 25.02.2021 Ʃ=190 513,00 руб. с НДС                    (кол-во метров        в поз=1900)</t>
  </si>
  <si>
    <t xml:space="preserve">6055,07 евро с НДС, курс на 22.11.2021 1EUR= 82,5845 руб. </t>
  </si>
  <si>
    <r>
      <t xml:space="preserve">В случае, если  коэффициент вариации находится в диапазоне </t>
    </r>
    <r>
      <rPr>
        <b/>
        <sz val="12"/>
        <color theme="1"/>
        <rFont val="Times New Roman"/>
        <family val="1"/>
        <charset val="204"/>
      </rPr>
      <t xml:space="preserve">от 0 до 0,05, </t>
    </r>
    <r>
      <rPr>
        <sz val="10"/>
        <color theme="1"/>
        <rFont val="Times New Roman"/>
        <family val="1"/>
        <charset val="204"/>
      </rPr>
      <t xml:space="preserve">НМЦ определяется как среднее арифметическое значение ценовых предложений. </t>
    </r>
  </si>
  <si>
    <r>
      <t>В случае, если  коэффициент вариации находится в диапазоне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от 0,06 до 0,32, </t>
    </r>
    <r>
      <rPr>
        <sz val="10"/>
        <color theme="1"/>
        <rFont val="Times New Roman"/>
        <family val="1"/>
        <charset val="204"/>
      </rPr>
      <t xml:space="preserve">НМЦ определяется с учетом минимального значения,указанного  в источнике </t>
    </r>
  </si>
  <si>
    <t>ценовой информации.</t>
  </si>
  <si>
    <t>Максимально-разрешимый коэффициент вариации:</t>
  </si>
  <si>
    <t>Ценовых предложений - 3</t>
  </si>
  <si>
    <t xml:space="preserve"> НМЦ инициатора составила</t>
  </si>
  <si>
    <t>Рекомендовано установить НМЦ в размере, руб. без НДС:</t>
  </si>
  <si>
    <t>Рекомендовано установить НМЦ в размере, руб., включая все налоги, сборы и обязательные платежи:</t>
  </si>
  <si>
    <t>Снижение от НМЦ инициатора составило, руб.:</t>
  </si>
  <si>
    <t>Снижение от НМЦ инициатора составило, %:</t>
  </si>
  <si>
    <r>
      <rPr>
        <b/>
        <u/>
        <sz val="12"/>
        <color theme="1"/>
        <rFont val="Times New Roman"/>
        <family val="1"/>
        <charset val="204"/>
      </rPr>
      <t>Вывод</t>
    </r>
    <r>
      <rPr>
        <b/>
        <sz val="12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коэффициент вариации находится в диапазоне от 0,06 до 0,32, НМЦ определяется с учетом минимального значения,</t>
    </r>
  </si>
  <si>
    <t>коэффициент вариации находится в диапазоне от 0,06 до 0,32, НМЦ определяется с учетом минимального значения.</t>
  </si>
  <si>
    <t>указанного  в источнике ценовой информации.</t>
  </si>
  <si>
    <t>Вывод: минимальное значение из представленных источников ценовой информации</t>
  </si>
  <si>
    <t>Вывод: среднее значение из представленных источников ценовой информации</t>
  </si>
  <si>
    <t>Вывод: значение  с учетом коэффициента вариации из представленных источников ценовой информации</t>
  </si>
  <si>
    <t>Согласовано ценовое предложение, представленное инициатором закупки.</t>
  </si>
  <si>
    <t>Работник подразделения, ответственного за расчет НМЦ    Главный специалист бюро контроля цен отдела 908    ____________ Л.П. Тимофеева</t>
  </si>
  <si>
    <t xml:space="preserve">                       (должность)</t>
  </si>
  <si>
    <t xml:space="preserve">                   (подпись / расшифровка подписи)</t>
  </si>
  <si>
    <t>Руководитель подразделения, ответственного за расчет НМЦ     И. о. начальника бюро контроля цен отдела 908   ______________ М. И. Горшкова</t>
  </si>
  <si>
    <t>(должность)</t>
  </si>
  <si>
    <t>(подпись / расшифровка подписи)</t>
  </si>
  <si>
    <t>Руководитель подразделения, ответственного за расчет НМЦ     Начальник бюро контроля цен отдела 908   ______________ Н. А. Сосновская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</si>
</sst>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00"/>
    <numFmt numFmtId="166" formatCode="#,##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4" fontId="1" fillId="0" borderId="0" xfId="0" applyNumberFormat="1" applyFont="1"/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" fillId="0" borderId="18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4" fontId="1" fillId="5" borderId="15" xfId="0" applyNumberFormat="1" applyFont="1" applyFill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4" fontId="1" fillId="5" borderId="25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5" borderId="24" xfId="0" applyNumberFormat="1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6" borderId="9" xfId="0" applyNumberFormat="1" applyFont="1" applyFill="1" applyBorder="1" applyAlignment="1">
      <alignment horizontal="center" vertical="center"/>
    </xf>
    <xf numFmtId="4" fontId="1" fillId="7" borderId="25" xfId="0" applyNumberFormat="1" applyFont="1" applyFill="1" applyBorder="1" applyAlignment="1">
      <alignment horizontal="center" vertical="center"/>
    </xf>
    <xf numFmtId="4" fontId="1" fillId="8" borderId="11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1" fillId="2" borderId="27" xfId="0" applyNumberFormat="1" applyFont="1" applyFill="1" applyBorder="1" applyAlignment="1">
      <alignment horizontal="center" vertical="center"/>
    </xf>
    <xf numFmtId="4" fontId="5" fillId="2" borderId="29" xfId="0" applyNumberFormat="1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164" fontId="5" fillId="2" borderId="30" xfId="0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4" fontId="5" fillId="2" borderId="3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64" fontId="1" fillId="0" borderId="0" xfId="0" applyNumberFormat="1" applyFont="1" applyBorder="1"/>
    <xf numFmtId="4" fontId="1" fillId="0" borderId="0" xfId="0" applyNumberFormat="1" applyFont="1" applyBorder="1"/>
    <xf numFmtId="4" fontId="1" fillId="2" borderId="0" xfId="0" applyNumberFormat="1" applyFont="1" applyFill="1" applyBorder="1"/>
    <xf numFmtId="4" fontId="1" fillId="2" borderId="31" xfId="0" applyNumberFormat="1" applyFont="1" applyFill="1" applyBorder="1"/>
    <xf numFmtId="0" fontId="7" fillId="2" borderId="32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7" fillId="2" borderId="33" xfId="0" applyNumberFormat="1" applyFont="1" applyFill="1" applyBorder="1" applyAlignment="1">
      <alignment vertical="top"/>
    </xf>
    <xf numFmtId="0" fontId="7" fillId="2" borderId="33" xfId="0" applyFont="1" applyFill="1" applyBorder="1" applyAlignment="1">
      <alignment vertical="top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vertical="top"/>
    </xf>
    <xf numFmtId="0" fontId="7" fillId="2" borderId="35" xfId="0" applyFont="1" applyFill="1" applyBorder="1" applyAlignment="1">
      <alignment vertical="top"/>
    </xf>
    <xf numFmtId="0" fontId="7" fillId="2" borderId="36" xfId="0" applyFont="1" applyFill="1" applyBorder="1" applyAlignment="1">
      <alignment vertical="top"/>
    </xf>
    <xf numFmtId="164" fontId="7" fillId="2" borderId="36" xfId="0" applyNumberFormat="1" applyFont="1" applyFill="1" applyBorder="1" applyAlignment="1">
      <alignment vertical="top"/>
    </xf>
    <xf numFmtId="0" fontId="7" fillId="2" borderId="37" xfId="0" applyFont="1" applyFill="1" applyBorder="1" applyAlignment="1">
      <alignment vertical="top"/>
    </xf>
    <xf numFmtId="164" fontId="7" fillId="2" borderId="37" xfId="0" applyNumberFormat="1" applyFont="1" applyFill="1" applyBorder="1" applyAlignment="1">
      <alignment vertical="top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vertical="top"/>
    </xf>
    <xf numFmtId="0" fontId="7" fillId="2" borderId="36" xfId="0" applyFont="1" applyFill="1" applyBorder="1" applyAlignment="1">
      <alignment horizontal="left" vertical="top"/>
    </xf>
    <xf numFmtId="0" fontId="7" fillId="2" borderId="37" xfId="0" applyFont="1" applyFill="1" applyBorder="1" applyAlignment="1">
      <alignment horizontal="left" vertical="top"/>
    </xf>
    <xf numFmtId="0" fontId="7" fillId="2" borderId="38" xfId="0" applyFont="1" applyFill="1" applyBorder="1" applyAlignment="1">
      <alignment horizontal="left" vertical="top"/>
    </xf>
    <xf numFmtId="0" fontId="7" fillId="2" borderId="39" xfId="0" applyFont="1" applyFill="1" applyBorder="1" applyAlignment="1">
      <alignment horizontal="left"/>
    </xf>
    <xf numFmtId="0" fontId="7" fillId="2" borderId="36" xfId="0" applyNumberFormat="1" applyFont="1" applyFill="1" applyBorder="1" applyAlignment="1"/>
    <xf numFmtId="0" fontId="7" fillId="2" borderId="37" xfId="0" applyNumberFormat="1" applyFont="1" applyFill="1" applyBorder="1" applyAlignment="1"/>
    <xf numFmtId="0" fontId="16" fillId="2" borderId="38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3" fontId="16" fillId="9" borderId="36" xfId="0" applyNumberFormat="1" applyFont="1" applyFill="1" applyBorder="1" applyAlignment="1">
      <alignment horizontal="left" vertical="top"/>
    </xf>
    <xf numFmtId="3" fontId="16" fillId="9" borderId="37" xfId="0" applyNumberFormat="1" applyFont="1" applyFill="1" applyBorder="1" applyAlignment="1">
      <alignment horizontal="left" vertical="top"/>
    </xf>
    <xf numFmtId="3" fontId="16" fillId="9" borderId="38" xfId="0" applyNumberFormat="1" applyFont="1" applyFill="1" applyBorder="1" applyAlignment="1">
      <alignment horizontal="left" vertical="top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left" vertical="top"/>
    </xf>
    <xf numFmtId="4" fontId="7" fillId="10" borderId="35" xfId="0" applyNumberFormat="1" applyFont="1" applyFill="1" applyBorder="1" applyAlignment="1">
      <alignment horizontal="center" vertical="top"/>
    </xf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7" fillId="2" borderId="35" xfId="0" applyFont="1" applyFill="1" applyBorder="1" applyAlignment="1"/>
    <xf numFmtId="164" fontId="7" fillId="2" borderId="35" xfId="0" applyNumberFormat="1" applyFont="1" applyFill="1" applyBorder="1" applyAlignment="1"/>
    <xf numFmtId="4" fontId="7" fillId="2" borderId="36" xfId="0" applyNumberFormat="1" applyFont="1" applyFill="1" applyBorder="1" applyAlignment="1">
      <alignment horizontal="center"/>
    </xf>
    <xf numFmtId="4" fontId="7" fillId="2" borderId="37" xfId="0" applyNumberFormat="1" applyFont="1" applyFill="1" applyBorder="1" applyAlignment="1">
      <alignment horizontal="center"/>
    </xf>
    <xf numFmtId="4" fontId="7" fillId="2" borderId="38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vertical="top"/>
    </xf>
    <xf numFmtId="10" fontId="7" fillId="2" borderId="36" xfId="0" applyNumberFormat="1" applyFont="1" applyFill="1" applyBorder="1" applyAlignment="1">
      <alignment horizontal="center" vertical="top"/>
    </xf>
    <xf numFmtId="10" fontId="7" fillId="2" borderId="37" xfId="0" applyNumberFormat="1" applyFont="1" applyFill="1" applyBorder="1" applyAlignment="1">
      <alignment horizontal="center" vertical="top"/>
    </xf>
    <xf numFmtId="10" fontId="7" fillId="2" borderId="38" xfId="0" applyNumberFormat="1" applyFont="1" applyFill="1" applyBorder="1" applyAlignment="1">
      <alignment horizontal="center" vertical="top"/>
    </xf>
    <xf numFmtId="2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top"/>
    </xf>
    <xf numFmtId="164" fontId="7" fillId="2" borderId="0" xfId="0" applyNumberFormat="1" applyFont="1" applyFill="1" applyBorder="1" applyAlignment="1">
      <alignment vertical="top"/>
    </xf>
    <xf numFmtId="10" fontId="7" fillId="2" borderId="0" xfId="0" applyNumberFormat="1" applyFont="1" applyFill="1" applyBorder="1" applyAlignment="1">
      <alignment horizontal="center" vertical="top"/>
    </xf>
    <xf numFmtId="0" fontId="0" fillId="2" borderId="0" xfId="0" applyFont="1" applyFill="1" applyAlignment="1">
      <alignment horizontal="left"/>
    </xf>
    <xf numFmtId="0" fontId="15" fillId="2" borderId="0" xfId="0" applyFont="1" applyFill="1" applyBorder="1" applyAlignment="1">
      <alignment horizontal="left"/>
    </xf>
    <xf numFmtId="164" fontId="15" fillId="2" borderId="0" xfId="0" applyNumberFormat="1" applyFont="1" applyFill="1" applyBorder="1" applyAlignment="1">
      <alignment horizontal="left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ont="1" applyFill="1"/>
    <xf numFmtId="0" fontId="18" fillId="2" borderId="0" xfId="0" applyFont="1" applyFill="1" applyAlignment="1">
      <alignment horizontal="left"/>
    </xf>
    <xf numFmtId="0" fontId="19" fillId="2" borderId="0" xfId="0" applyFont="1" applyFill="1" applyBorder="1" applyAlignment="1">
      <alignment horizontal="left"/>
    </xf>
    <xf numFmtId="164" fontId="19" fillId="2" borderId="0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center" vertical="center"/>
    </xf>
    <xf numFmtId="0" fontId="18" fillId="2" borderId="0" xfId="0" applyFont="1" applyFill="1"/>
    <xf numFmtId="0" fontId="20" fillId="2" borderId="0" xfId="0" applyFont="1" applyFill="1" applyBorder="1" applyAlignment="1">
      <alignment horizontal="left"/>
    </xf>
    <xf numFmtId="0" fontId="21" fillId="2" borderId="0" xfId="0" applyFont="1" applyFill="1" applyAlignment="1">
      <alignment horizontal="left"/>
    </xf>
    <xf numFmtId="164" fontId="20" fillId="2" borderId="0" xfId="0" applyNumberFormat="1" applyFont="1" applyFill="1" applyBorder="1" applyAlignment="1">
      <alignment horizontal="left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/>
    <xf numFmtId="0" fontId="0" fillId="0" borderId="0" xfId="0" applyAlignment="1"/>
    <xf numFmtId="164" fontId="0" fillId="0" borderId="0" xfId="0" applyNumberFormat="1" applyAlignment="1"/>
    <xf numFmtId="0" fontId="0" fillId="0" borderId="0" xfId="0" applyBorder="1"/>
    <xf numFmtId="0" fontId="15" fillId="0" borderId="0" xfId="0" applyFont="1"/>
    <xf numFmtId="0" fontId="15" fillId="0" borderId="0" xfId="0" applyFont="1" applyFill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Fill="1"/>
    <xf numFmtId="0" fontId="15" fillId="0" borderId="0" xfId="0" applyFont="1" applyFill="1" applyAlignment="1"/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Alignment="1"/>
    <xf numFmtId="164" fontId="15" fillId="0" borderId="0" xfId="0" applyNumberFormat="1" applyFont="1" applyFill="1"/>
    <xf numFmtId="0" fontId="15" fillId="0" borderId="0" xfId="0" applyFont="1" applyFill="1" applyAlignment="1">
      <alignment horizontal="center"/>
    </xf>
    <xf numFmtId="165" fontId="15" fillId="0" borderId="0" xfId="0" applyNumberFormat="1" applyFont="1" applyFill="1"/>
    <xf numFmtId="0" fontId="15" fillId="2" borderId="0" xfId="0" applyFont="1" applyFill="1" applyBorder="1"/>
    <xf numFmtId="164" fontId="15" fillId="0" borderId="0" xfId="0" applyNumberFormat="1" applyFont="1" applyFill="1" applyAlignment="1">
      <alignment horizontal="center"/>
    </xf>
    <xf numFmtId="164" fontId="20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166" fontId="15" fillId="0" borderId="0" xfId="0" applyNumberFormat="1" applyFont="1" applyFill="1"/>
    <xf numFmtId="0" fontId="20" fillId="0" borderId="0" xfId="0" applyFont="1" applyFill="1"/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/>
    </xf>
    <xf numFmtId="164" fontId="21" fillId="0" borderId="0" xfId="0" applyNumberFormat="1" applyFont="1"/>
    <xf numFmtId="166" fontId="0" fillId="0" borderId="0" xfId="0" applyNumberFormat="1"/>
    <xf numFmtId="0" fontId="21" fillId="0" borderId="0" xfId="0" applyFont="1"/>
    <xf numFmtId="0" fontId="0" fillId="2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B59"/>
  <sheetViews>
    <sheetView tabSelected="1" topLeftCell="A2" zoomScale="85" zoomScaleNormal="85" workbookViewId="0">
      <selection activeCell="F16" sqref="F16:O16"/>
    </sheetView>
  </sheetViews>
  <sheetFormatPr defaultRowHeight="15" x14ac:dyDescent="0.25"/>
  <cols>
    <col min="1" max="1" width="2.85546875" customWidth="1"/>
    <col min="2" max="2" width="4.42578125" customWidth="1"/>
    <col min="3" max="3" width="31.28515625" customWidth="1"/>
    <col min="4" max="4" width="5.7109375" customWidth="1"/>
    <col min="5" max="5" width="10.42578125" customWidth="1"/>
    <col min="6" max="6" width="12.85546875" style="16" customWidth="1"/>
    <col min="7" max="8" width="12.85546875" customWidth="1"/>
    <col min="9" max="9" width="12.7109375" customWidth="1"/>
    <col min="10" max="10" width="12.7109375" style="16" customWidth="1"/>
    <col min="11" max="11" width="13.140625" customWidth="1"/>
    <col min="12" max="12" width="17.42578125" hidden="1" customWidth="1"/>
    <col min="13" max="13" width="15.140625" hidden="1" customWidth="1"/>
    <col min="14" max="14" width="11.5703125" customWidth="1"/>
    <col min="15" max="15" width="12.7109375" style="17" customWidth="1"/>
    <col min="16" max="16" width="13.5703125" customWidth="1"/>
    <col min="17" max="17" width="11.140625" customWidth="1"/>
    <col min="18" max="18" width="12" bestFit="1" customWidth="1"/>
    <col min="19" max="19" width="13.140625" customWidth="1"/>
    <col min="20" max="20" width="12.7109375" hidden="1" customWidth="1"/>
  </cols>
  <sheetData>
    <row r="1" spans="2:21" ht="15" customHeight="1" x14ac:dyDescent="0.25">
      <c r="B1" s="1"/>
      <c r="C1" s="1"/>
      <c r="D1" s="1"/>
      <c r="E1" s="1"/>
      <c r="F1" s="2"/>
      <c r="G1" s="1"/>
      <c r="H1" s="1"/>
      <c r="I1" s="1"/>
      <c r="J1" s="2"/>
      <c r="K1" s="1"/>
      <c r="L1" s="1"/>
      <c r="M1" s="1"/>
      <c r="N1" s="1"/>
      <c r="O1" s="3"/>
      <c r="P1" s="4" t="s">
        <v>0</v>
      </c>
      <c r="Q1" s="4"/>
      <c r="R1" s="4"/>
      <c r="S1" s="4"/>
      <c r="T1" s="4"/>
      <c r="U1" s="1"/>
    </row>
    <row r="2" spans="2:21" x14ac:dyDescent="0.25">
      <c r="B2" s="1"/>
      <c r="C2" s="1"/>
      <c r="D2" s="1"/>
      <c r="E2" s="1"/>
      <c r="F2" s="2"/>
      <c r="G2" s="1"/>
      <c r="H2" s="1"/>
      <c r="I2" s="1"/>
      <c r="J2" s="2"/>
      <c r="K2" s="1"/>
      <c r="L2" s="1"/>
      <c r="M2" s="1"/>
      <c r="N2" s="1"/>
      <c r="O2" s="3"/>
      <c r="P2" s="4"/>
      <c r="Q2" s="4"/>
      <c r="R2" s="4"/>
      <c r="S2" s="4"/>
      <c r="T2" s="4"/>
      <c r="U2" s="1"/>
    </row>
    <row r="3" spans="2:21" x14ac:dyDescent="0.25">
      <c r="B3" s="1"/>
      <c r="C3" s="1"/>
      <c r="D3" s="1"/>
      <c r="E3" s="1"/>
      <c r="F3" s="2"/>
      <c r="G3" s="1"/>
      <c r="H3" s="1"/>
      <c r="I3" s="1"/>
      <c r="J3" s="2"/>
      <c r="K3" s="1"/>
      <c r="L3" s="1"/>
      <c r="M3" s="1"/>
      <c r="N3" s="1"/>
      <c r="O3" s="3"/>
      <c r="P3" s="4"/>
      <c r="Q3" s="4"/>
      <c r="R3" s="4"/>
      <c r="S3" s="4"/>
      <c r="T3" s="4"/>
      <c r="U3" s="1"/>
    </row>
    <row r="4" spans="2:21" ht="38.25" customHeight="1" x14ac:dyDescent="0.25"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1"/>
      <c r="O4" s="3"/>
      <c r="P4" s="4"/>
      <c r="Q4" s="4"/>
      <c r="R4" s="4"/>
      <c r="S4" s="4"/>
      <c r="T4" s="4"/>
      <c r="U4" s="1"/>
    </row>
    <row r="5" spans="2:21" ht="33.75" customHeight="1" x14ac:dyDescent="0.25">
      <c r="B5" s="1"/>
      <c r="C5" s="1"/>
      <c r="D5" s="1"/>
      <c r="E5" s="1"/>
      <c r="F5" s="5" t="s">
        <v>1</v>
      </c>
      <c r="G5" s="5"/>
      <c r="H5" s="5"/>
      <c r="I5" s="5"/>
      <c r="J5" s="5"/>
      <c r="K5" s="6" t="s">
        <v>2</v>
      </c>
      <c r="L5" s="6"/>
      <c r="M5" s="6"/>
      <c r="N5" s="6"/>
      <c r="O5" s="6"/>
      <c r="P5" s="6"/>
      <c r="Q5" s="6"/>
      <c r="R5" s="6"/>
      <c r="S5" s="1"/>
      <c r="T5" s="1"/>
      <c r="U5" s="1"/>
    </row>
    <row r="6" spans="2:21" ht="18.75" x14ac:dyDescent="0.25">
      <c r="B6" s="7" t="s">
        <v>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8"/>
    </row>
    <row r="7" spans="2:21" ht="18.75" x14ac:dyDescent="0.25">
      <c r="B7" s="9" t="s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</row>
    <row r="8" spans="2:21" ht="18.75" x14ac:dyDescent="0.25">
      <c r="B8" s="11"/>
      <c r="C8" s="12" t="s">
        <v>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0"/>
    </row>
    <row r="9" spans="2:21" ht="15" customHeight="1" thickBot="1" x14ac:dyDescent="0.3">
      <c r="B9" s="13"/>
      <c r="C9" s="13"/>
      <c r="D9" s="13"/>
      <c r="E9" s="13"/>
      <c r="F9" s="14"/>
      <c r="G9" s="13"/>
      <c r="H9" s="13"/>
      <c r="I9" s="13"/>
      <c r="J9" s="14"/>
      <c r="K9" s="13"/>
      <c r="L9" s="13"/>
      <c r="M9" s="13"/>
      <c r="N9" s="13"/>
      <c r="O9" s="15"/>
      <c r="P9" s="13"/>
      <c r="Q9" s="13"/>
      <c r="R9" s="1"/>
      <c r="S9" s="13"/>
      <c r="T9" s="1"/>
      <c r="U9" s="8"/>
    </row>
    <row r="10" spans="2:21" ht="6" hidden="1" customHeight="1" x14ac:dyDescent="0.25"/>
    <row r="11" spans="2:21" ht="18.75" customHeight="1" thickBot="1" x14ac:dyDescent="0.3">
      <c r="B11" s="18" t="s">
        <v>6</v>
      </c>
      <c r="C11" s="18" t="s">
        <v>7</v>
      </c>
      <c r="D11" s="18" t="s">
        <v>8</v>
      </c>
      <c r="E11" s="18" t="s">
        <v>9</v>
      </c>
      <c r="F11" s="19" t="s">
        <v>10</v>
      </c>
      <c r="G11" s="20"/>
      <c r="H11" s="20"/>
      <c r="I11" s="20"/>
      <c r="J11" s="20"/>
      <c r="K11" s="20"/>
      <c r="L11" s="20"/>
      <c r="M11" s="20"/>
      <c r="N11" s="20"/>
      <c r="O11" s="21"/>
      <c r="P11" s="22" t="s">
        <v>11</v>
      </c>
      <c r="Q11" s="22" t="s">
        <v>12</v>
      </c>
      <c r="R11" s="23" t="s">
        <v>13</v>
      </c>
      <c r="S11" s="24"/>
      <c r="T11" s="25" t="s">
        <v>14</v>
      </c>
    </row>
    <row r="12" spans="2:21" ht="35.25" customHeight="1" thickBot="1" x14ac:dyDescent="0.3">
      <c r="B12" s="26"/>
      <c r="C12" s="26"/>
      <c r="D12" s="26"/>
      <c r="E12" s="27"/>
      <c r="F12" s="28" t="s">
        <v>15</v>
      </c>
      <c r="G12" s="29"/>
      <c r="H12" s="30"/>
      <c r="I12" s="31"/>
      <c r="J12" s="31"/>
      <c r="K12" s="32"/>
      <c r="L12" s="33"/>
      <c r="M12" s="33"/>
      <c r="N12" s="34" t="s">
        <v>16</v>
      </c>
      <c r="O12" s="18" t="s">
        <v>17</v>
      </c>
      <c r="P12" s="35"/>
      <c r="Q12" s="35"/>
      <c r="R12" s="36" t="s">
        <v>18</v>
      </c>
      <c r="S12" s="36" t="s">
        <v>19</v>
      </c>
      <c r="T12" s="37"/>
    </row>
    <row r="13" spans="2:21" ht="48" customHeight="1" thickBot="1" x14ac:dyDescent="0.3">
      <c r="B13" s="26"/>
      <c r="C13" s="26"/>
      <c r="D13" s="26"/>
      <c r="E13" s="27"/>
      <c r="F13" s="38">
        <v>1</v>
      </c>
      <c r="G13" s="39"/>
      <c r="H13" s="40">
        <v>2</v>
      </c>
      <c r="I13" s="41"/>
      <c r="J13" s="42">
        <v>3</v>
      </c>
      <c r="K13" s="41"/>
      <c r="L13" s="43"/>
      <c r="M13" s="44"/>
      <c r="N13" s="45"/>
      <c r="O13" s="26"/>
      <c r="P13" s="35"/>
      <c r="Q13" s="35"/>
      <c r="R13" s="46"/>
      <c r="S13" s="46"/>
      <c r="T13" s="37"/>
    </row>
    <row r="14" spans="2:21" ht="33" customHeight="1" x14ac:dyDescent="0.25">
      <c r="B14" s="26"/>
      <c r="C14" s="26"/>
      <c r="D14" s="26"/>
      <c r="E14" s="27"/>
      <c r="F14" s="47" t="s">
        <v>18</v>
      </c>
      <c r="G14" s="25" t="s">
        <v>19</v>
      </c>
      <c r="H14" s="25" t="s">
        <v>18</v>
      </c>
      <c r="I14" s="25" t="s">
        <v>19</v>
      </c>
      <c r="J14" s="47" t="s">
        <v>18</v>
      </c>
      <c r="K14" s="25" t="s">
        <v>19</v>
      </c>
      <c r="L14" s="48" t="s">
        <v>18</v>
      </c>
      <c r="M14" s="49" t="s">
        <v>19</v>
      </c>
      <c r="N14" s="45"/>
      <c r="O14" s="26"/>
      <c r="P14" s="35"/>
      <c r="Q14" s="35"/>
      <c r="R14" s="46"/>
      <c r="S14" s="46"/>
      <c r="T14" s="37"/>
    </row>
    <row r="15" spans="2:21" ht="15.75" customHeight="1" thickBot="1" x14ac:dyDescent="0.3">
      <c r="B15" s="26"/>
      <c r="C15" s="26"/>
      <c r="D15" s="26"/>
      <c r="E15" s="27"/>
      <c r="F15" s="50"/>
      <c r="G15" s="51"/>
      <c r="H15" s="51"/>
      <c r="I15" s="51"/>
      <c r="J15" s="50"/>
      <c r="K15" s="51"/>
      <c r="L15" s="52"/>
      <c r="M15" s="53"/>
      <c r="N15" s="54"/>
      <c r="O15" s="55"/>
      <c r="P15" s="35"/>
      <c r="Q15" s="35"/>
      <c r="R15" s="56"/>
      <c r="S15" s="56"/>
      <c r="T15" s="51"/>
    </row>
    <row r="16" spans="2:21" ht="47.25" customHeight="1" thickBot="1" x14ac:dyDescent="0.3">
      <c r="B16" s="55"/>
      <c r="C16" s="55"/>
      <c r="D16" s="55"/>
      <c r="E16" s="57"/>
      <c r="F16" s="58" t="s">
        <v>20</v>
      </c>
      <c r="G16" s="59"/>
      <c r="H16" s="59"/>
      <c r="I16" s="59"/>
      <c r="J16" s="59"/>
      <c r="K16" s="59"/>
      <c r="L16" s="59"/>
      <c r="M16" s="59"/>
      <c r="N16" s="59"/>
      <c r="O16" s="60"/>
      <c r="P16" s="61"/>
      <c r="Q16" s="61"/>
      <c r="R16" s="62" t="s">
        <v>20</v>
      </c>
      <c r="S16" s="63"/>
      <c r="T16" s="64"/>
    </row>
    <row r="17" spans="2:20" ht="88.5" customHeight="1" thickBot="1" x14ac:dyDescent="0.3">
      <c r="B17" s="65">
        <v>1</v>
      </c>
      <c r="C17" s="66" t="s">
        <v>21</v>
      </c>
      <c r="D17" s="67" t="s">
        <v>22</v>
      </c>
      <c r="E17" s="68">
        <v>1</v>
      </c>
      <c r="F17" s="69">
        <v>65.099999999999994</v>
      </c>
      <c r="G17" s="70">
        <f t="shared" ref="G17:G19" si="0">F17*E17</f>
        <v>65.099999999999994</v>
      </c>
      <c r="H17" s="71">
        <v>65.5</v>
      </c>
      <c r="I17" s="72">
        <f t="shared" ref="I17:I19" si="1">E17*H17</f>
        <v>65.5</v>
      </c>
      <c r="J17" s="73">
        <v>68.2</v>
      </c>
      <c r="K17" s="74">
        <f t="shared" ref="K17:K19" si="2">J17*E17</f>
        <v>68.2</v>
      </c>
      <c r="L17" s="75"/>
      <c r="M17" s="76">
        <f t="shared" ref="M17:M19" si="3">L17*E17</f>
        <v>0</v>
      </c>
      <c r="N17" s="75">
        <f>AVERAGE(F17,H17,J17)</f>
        <v>66.266666666666666</v>
      </c>
      <c r="O17" s="77">
        <f t="shared" ref="O17:O19" si="4">N17*E17</f>
        <v>66.266666666666666</v>
      </c>
      <c r="P17" s="75">
        <f t="shared" ref="P17:P19" si="5">_xlfn.STDEV.P(F17,H17,J17)</f>
        <v>1.3767917618708951</v>
      </c>
      <c r="Q17" s="78">
        <f t="shared" ref="Q17:Q19" si="6">ROUND(P17/N17,2)</f>
        <v>0.02</v>
      </c>
      <c r="R17" s="77">
        <f>ROUND(IF(SUBTOTAL(3,F17,H17,J17)=1,N17,IF(Q17&gt;=$N$26,MIN(F17,H17,J17),N17)),2)</f>
        <v>66.27</v>
      </c>
      <c r="S17" s="79">
        <f t="shared" ref="S17:S19" si="7">R17*E17</f>
        <v>66.27</v>
      </c>
      <c r="T17" s="80">
        <f>O17</f>
        <v>66.266666666666666</v>
      </c>
    </row>
    <row r="18" spans="2:20" ht="88.5" customHeight="1" thickBot="1" x14ac:dyDescent="0.3">
      <c r="B18" s="65">
        <v>2</v>
      </c>
      <c r="C18" s="66" t="s">
        <v>23</v>
      </c>
      <c r="D18" s="67" t="s">
        <v>22</v>
      </c>
      <c r="E18" s="68">
        <v>1</v>
      </c>
      <c r="F18" s="69">
        <v>69.400000000000006</v>
      </c>
      <c r="G18" s="70">
        <f t="shared" si="0"/>
        <v>69.400000000000006</v>
      </c>
      <c r="H18" s="71">
        <v>70.400000000000006</v>
      </c>
      <c r="I18" s="72">
        <f t="shared" si="1"/>
        <v>70.400000000000006</v>
      </c>
      <c r="J18" s="73">
        <v>72.3</v>
      </c>
      <c r="K18" s="74">
        <f t="shared" si="2"/>
        <v>72.3</v>
      </c>
      <c r="L18" s="75"/>
      <c r="M18" s="76">
        <f t="shared" si="3"/>
        <v>0</v>
      </c>
      <c r="N18" s="75">
        <f t="shared" ref="N18:N19" si="8">AVERAGE(F18,H18,J18)</f>
        <v>70.7</v>
      </c>
      <c r="O18" s="77">
        <f t="shared" si="4"/>
        <v>70.7</v>
      </c>
      <c r="P18" s="75">
        <f t="shared" si="5"/>
        <v>1.2027745701779107</v>
      </c>
      <c r="Q18" s="78">
        <f t="shared" si="6"/>
        <v>0.02</v>
      </c>
      <c r="R18" s="77">
        <f>ROUND(IF(SUBTOTAL(3,F18,H18,J18)=1,N18,IF(Q18&gt;=$N$26,MIN(F18,H18,J18),N18)),2)</f>
        <v>70.7</v>
      </c>
      <c r="S18" s="79">
        <f t="shared" si="7"/>
        <v>70.7</v>
      </c>
      <c r="T18" s="80">
        <f t="shared" ref="T18:T19" si="9">O18</f>
        <v>70.7</v>
      </c>
    </row>
    <row r="19" spans="2:20" ht="88.5" customHeight="1" thickBot="1" x14ac:dyDescent="0.3">
      <c r="B19" s="65">
        <v>3</v>
      </c>
      <c r="C19" s="66" t="s">
        <v>24</v>
      </c>
      <c r="D19" s="67" t="s">
        <v>22</v>
      </c>
      <c r="E19" s="68">
        <v>1</v>
      </c>
      <c r="F19" s="69">
        <v>71.5</v>
      </c>
      <c r="G19" s="70">
        <f t="shared" si="0"/>
        <v>71.5</v>
      </c>
      <c r="H19" s="71">
        <v>72.7</v>
      </c>
      <c r="I19" s="72">
        <f t="shared" si="1"/>
        <v>72.7</v>
      </c>
      <c r="J19" s="73">
        <v>77.3</v>
      </c>
      <c r="K19" s="74">
        <f t="shared" si="2"/>
        <v>77.3</v>
      </c>
      <c r="L19" s="75"/>
      <c r="M19" s="76">
        <f t="shared" si="3"/>
        <v>0</v>
      </c>
      <c r="N19" s="75">
        <f t="shared" si="8"/>
        <v>73.833333333333329</v>
      </c>
      <c r="O19" s="77">
        <f t="shared" si="4"/>
        <v>73.833333333333329</v>
      </c>
      <c r="P19" s="75">
        <f t="shared" si="5"/>
        <v>2.4997777679003548</v>
      </c>
      <c r="Q19" s="78">
        <f t="shared" si="6"/>
        <v>0.03</v>
      </c>
      <c r="R19" s="77">
        <f>ROUND(IF(SUBTOTAL(3,F19,H19,J19)=1,N19,IF(Q19&gt;=$N$26,MIN(F19,H19,J19),N19)),2)</f>
        <v>73.83</v>
      </c>
      <c r="S19" s="79">
        <f t="shared" si="7"/>
        <v>73.83</v>
      </c>
      <c r="T19" s="80">
        <f t="shared" si="9"/>
        <v>73.833333333333329</v>
      </c>
    </row>
    <row r="20" spans="2:20" s="17" customFormat="1" ht="30.75" hidden="1" customHeight="1" x14ac:dyDescent="0.25">
      <c r="B20" s="81"/>
      <c r="C20" s="82"/>
      <c r="D20" s="83"/>
      <c r="E20" s="84"/>
      <c r="F20" s="85"/>
      <c r="G20" s="86"/>
      <c r="H20" s="87"/>
      <c r="I20" s="86"/>
      <c r="J20" s="88"/>
      <c r="K20" s="86"/>
      <c r="L20" s="89"/>
      <c r="M20" s="90" t="e">
        <f>SUM(#REF!)</f>
        <v>#REF!</v>
      </c>
      <c r="N20" s="90"/>
      <c r="O20" s="86">
        <f>SUM(O17:O19)</f>
        <v>210.8</v>
      </c>
      <c r="P20" s="91"/>
      <c r="Q20" s="91"/>
      <c r="R20" s="90"/>
      <c r="S20" s="86">
        <f>SUM(S17:S19)</f>
        <v>210.8</v>
      </c>
      <c r="T20" s="86">
        <f>SUM(T17:T19)</f>
        <v>210.8</v>
      </c>
    </row>
    <row r="21" spans="2:20" s="17" customFormat="1" ht="58.5" hidden="1" customHeight="1" x14ac:dyDescent="0.25">
      <c r="B21" s="92"/>
      <c r="C21" s="92"/>
      <c r="D21" s="92"/>
      <c r="E21" s="93"/>
      <c r="F21" s="94"/>
      <c r="G21" s="95"/>
      <c r="H21" s="96"/>
      <c r="I21" s="97" t="s">
        <v>25</v>
      </c>
      <c r="J21" s="98"/>
      <c r="K21" s="99" t="s">
        <v>26</v>
      </c>
      <c r="L21" s="100"/>
      <c r="M21" s="101"/>
      <c r="N21" s="101"/>
      <c r="O21" s="101"/>
      <c r="P21" s="100"/>
      <c r="Q21" s="100"/>
      <c r="R21" s="101"/>
      <c r="S21" s="102"/>
      <c r="T21" s="103"/>
    </row>
    <row r="22" spans="2:20" x14ac:dyDescent="0.25">
      <c r="B22" s="92"/>
      <c r="C22" s="104"/>
      <c r="D22" s="104"/>
      <c r="E22" s="104"/>
      <c r="F22" s="105"/>
      <c r="G22" s="104"/>
      <c r="H22" s="104"/>
      <c r="I22" s="104"/>
      <c r="J22" s="105"/>
      <c r="K22" s="104"/>
      <c r="L22" s="104"/>
      <c r="M22" s="104"/>
      <c r="N22" s="104"/>
      <c r="O22" s="92"/>
      <c r="P22" s="104"/>
      <c r="Q22" s="104"/>
      <c r="R22" s="106"/>
      <c r="S22" s="107"/>
      <c r="T22" s="108"/>
    </row>
    <row r="23" spans="2:20" ht="15.75" hidden="1" x14ac:dyDescent="0.25">
      <c r="B23" s="109" t="s">
        <v>27</v>
      </c>
      <c r="C23" s="110"/>
      <c r="D23" s="110"/>
      <c r="E23" s="110"/>
      <c r="F23" s="111"/>
      <c r="G23" s="112"/>
      <c r="H23" s="112"/>
      <c r="I23" s="112"/>
      <c r="J23" s="111"/>
      <c r="K23" s="112"/>
      <c r="L23" s="112"/>
      <c r="M23" s="112"/>
      <c r="N23" s="112"/>
      <c r="O23" s="113"/>
      <c r="P23" s="112"/>
      <c r="Q23" s="112"/>
      <c r="R23" s="112"/>
      <c r="S23" s="112"/>
      <c r="T23" s="114"/>
    </row>
    <row r="24" spans="2:20" ht="15.75" hidden="1" x14ac:dyDescent="0.25">
      <c r="B24" s="115" t="s">
        <v>28</v>
      </c>
      <c r="C24" s="115"/>
      <c r="D24" s="115"/>
      <c r="E24" s="116"/>
      <c r="F24" s="117"/>
      <c r="G24" s="118"/>
      <c r="H24" s="118"/>
      <c r="I24" s="118"/>
      <c r="J24" s="119"/>
      <c r="K24" s="118"/>
      <c r="L24" s="118"/>
      <c r="M24" s="118"/>
      <c r="N24" s="118"/>
      <c r="O24" s="120"/>
      <c r="P24" s="118"/>
      <c r="Q24" s="118"/>
      <c r="R24" s="118"/>
      <c r="S24" s="118"/>
      <c r="T24" s="121"/>
    </row>
    <row r="25" spans="2:20" hidden="1" x14ac:dyDescent="0.25">
      <c r="B25" s="122" t="s">
        <v>29</v>
      </c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4"/>
    </row>
    <row r="26" spans="2:20" hidden="1" x14ac:dyDescent="0.25">
      <c r="B26" s="125" t="s">
        <v>30</v>
      </c>
      <c r="C26" s="125"/>
      <c r="D26" s="125"/>
      <c r="E26" s="125"/>
      <c r="F26" s="125"/>
      <c r="G26" s="125"/>
      <c r="H26" s="125"/>
      <c r="I26" s="125"/>
      <c r="J26" s="125"/>
      <c r="K26" s="125"/>
      <c r="L26" s="126"/>
      <c r="M26" s="127"/>
      <c r="N26" s="128">
        <v>0.06</v>
      </c>
      <c r="O26" s="129"/>
      <c r="P26" s="130"/>
      <c r="Q26" s="130"/>
      <c r="R26" s="130"/>
      <c r="S26" s="130"/>
      <c r="T26" s="1"/>
    </row>
    <row r="27" spans="2:20" hidden="1" x14ac:dyDescent="0.25">
      <c r="B27" s="131"/>
      <c r="C27" s="131"/>
      <c r="D27" s="131"/>
      <c r="E27" s="131"/>
      <c r="F27" s="132"/>
      <c r="G27" s="131"/>
      <c r="H27" s="131"/>
      <c r="I27" s="131"/>
      <c r="J27" s="132"/>
      <c r="K27" s="131"/>
      <c r="L27" s="130"/>
      <c r="M27" s="130"/>
      <c r="N27" s="130"/>
      <c r="O27" s="133"/>
      <c r="P27" s="130"/>
      <c r="Q27" s="130"/>
      <c r="R27" s="130"/>
      <c r="S27" s="130"/>
      <c r="T27" s="1"/>
    </row>
    <row r="28" spans="2:20" hidden="1" x14ac:dyDescent="0.25">
      <c r="B28" s="134" t="s">
        <v>31</v>
      </c>
      <c r="C28" s="135"/>
      <c r="D28" s="135"/>
      <c r="E28" s="135"/>
      <c r="F28" s="135"/>
      <c r="G28" s="135"/>
      <c r="H28" s="135"/>
      <c r="I28" s="135"/>
      <c r="J28" s="135"/>
      <c r="K28" s="136"/>
      <c r="L28" s="137"/>
      <c r="M28" s="137"/>
      <c r="N28" s="138"/>
      <c r="O28" s="139"/>
      <c r="P28" s="138"/>
      <c r="Q28" s="138"/>
      <c r="R28" s="138"/>
      <c r="S28" s="130"/>
      <c r="T28" s="1"/>
    </row>
    <row r="29" spans="2:20" hidden="1" x14ac:dyDescent="0.25">
      <c r="B29" s="140" t="s">
        <v>32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1">
        <f>T20</f>
        <v>210.8</v>
      </c>
      <c r="M29" s="141"/>
      <c r="N29" s="141"/>
      <c r="O29" s="142"/>
      <c r="P29" s="143"/>
      <c r="Q29" s="143"/>
      <c r="R29" s="138"/>
      <c r="S29" s="138"/>
      <c r="T29" s="1"/>
    </row>
    <row r="30" spans="2:20" hidden="1" x14ac:dyDescent="0.25">
      <c r="B30" s="144" t="s">
        <v>33</v>
      </c>
      <c r="C30" s="144"/>
      <c r="D30" s="144"/>
      <c r="E30" s="144"/>
      <c r="F30" s="145"/>
      <c r="G30" s="144"/>
      <c r="H30" s="144"/>
      <c r="I30" s="144"/>
      <c r="J30" s="145"/>
      <c r="K30" s="144"/>
      <c r="L30" s="146"/>
      <c r="M30" s="147"/>
      <c r="N30" s="148"/>
      <c r="O30" s="149"/>
      <c r="P30" s="138"/>
      <c r="Q30" s="138"/>
      <c r="R30" s="138"/>
      <c r="S30" s="138"/>
      <c r="T30" s="1"/>
    </row>
    <row r="31" spans="2:20" hidden="1" x14ac:dyDescent="0.25">
      <c r="B31" s="144" t="s">
        <v>34</v>
      </c>
      <c r="C31" s="144"/>
      <c r="D31" s="144"/>
      <c r="E31" s="144"/>
      <c r="F31" s="145"/>
      <c r="G31" s="144"/>
      <c r="H31" s="144"/>
      <c r="I31" s="144"/>
      <c r="J31" s="145"/>
      <c r="K31" s="144"/>
      <c r="L31" s="146">
        <f>S20</f>
        <v>210.8</v>
      </c>
      <c r="M31" s="147"/>
      <c r="N31" s="148"/>
      <c r="O31" s="149"/>
      <c r="P31" s="138"/>
      <c r="Q31" s="138"/>
      <c r="R31" s="138"/>
      <c r="S31" s="138"/>
      <c r="T31" s="1"/>
    </row>
    <row r="32" spans="2:20" hidden="1" x14ac:dyDescent="0.25">
      <c r="B32" s="144" t="s">
        <v>35</v>
      </c>
      <c r="C32" s="144"/>
      <c r="D32" s="144"/>
      <c r="E32" s="144"/>
      <c r="F32" s="145"/>
      <c r="G32" s="144"/>
      <c r="H32" s="144"/>
      <c r="I32" s="144"/>
      <c r="J32" s="145"/>
      <c r="K32" s="144"/>
      <c r="L32" s="146">
        <f>L29-L31</f>
        <v>0</v>
      </c>
      <c r="M32" s="147"/>
      <c r="N32" s="148"/>
      <c r="O32" s="149"/>
      <c r="P32" s="138"/>
      <c r="Q32" s="138"/>
      <c r="R32" s="138"/>
      <c r="S32" s="138"/>
      <c r="T32" s="1"/>
    </row>
    <row r="33" spans="1:28" hidden="1" x14ac:dyDescent="0.25">
      <c r="B33" s="115" t="s">
        <v>36</v>
      </c>
      <c r="C33" s="115"/>
      <c r="D33" s="115"/>
      <c r="E33" s="115"/>
      <c r="F33" s="150"/>
      <c r="G33" s="115"/>
      <c r="H33" s="115"/>
      <c r="I33" s="115"/>
      <c r="J33" s="150"/>
      <c r="K33" s="115"/>
      <c r="L33" s="151">
        <f>L32/L29</f>
        <v>0</v>
      </c>
      <c r="M33" s="152"/>
      <c r="N33" s="153"/>
      <c r="O33" s="154"/>
      <c r="P33" s="155"/>
      <c r="Q33" s="138"/>
      <c r="R33" s="138"/>
      <c r="S33" s="138"/>
      <c r="T33" s="1"/>
    </row>
    <row r="34" spans="1:28" x14ac:dyDescent="0.25">
      <c r="B34" s="110"/>
      <c r="C34" s="110"/>
      <c r="D34" s="110"/>
      <c r="E34" s="110"/>
      <c r="F34" s="156"/>
      <c r="G34" s="110"/>
      <c r="H34" s="110"/>
      <c r="I34" s="110"/>
      <c r="J34" s="156"/>
      <c r="K34" s="110"/>
      <c r="L34" s="157"/>
      <c r="M34" s="157"/>
      <c r="N34" s="157"/>
      <c r="O34" s="154"/>
      <c r="P34" s="155"/>
      <c r="Q34" s="138"/>
      <c r="R34" s="138"/>
      <c r="S34" s="138"/>
      <c r="T34" s="1"/>
    </row>
    <row r="35" spans="1:28" s="162" customFormat="1" ht="15.75" hidden="1" x14ac:dyDescent="0.25">
      <c r="A35" s="158"/>
      <c r="B35" s="159" t="s">
        <v>37</v>
      </c>
      <c r="C35" s="159"/>
      <c r="D35" s="159"/>
      <c r="E35" s="159"/>
      <c r="F35" s="160"/>
      <c r="G35" s="159"/>
      <c r="H35" s="159"/>
      <c r="I35" s="159"/>
      <c r="J35" s="160"/>
      <c r="K35" s="159"/>
      <c r="L35" s="159"/>
      <c r="M35" s="159"/>
      <c r="N35" s="159"/>
      <c r="O35" s="161"/>
      <c r="P35" s="159"/>
      <c r="Q35" s="159"/>
      <c r="R35" s="159"/>
      <c r="S35" s="158"/>
      <c r="T35" s="158"/>
    </row>
    <row r="36" spans="1:28" s="162" customFormat="1" ht="0.75" hidden="1" customHeight="1" x14ac:dyDescent="0.25">
      <c r="A36" s="158"/>
      <c r="B36" s="159" t="s">
        <v>38</v>
      </c>
      <c r="C36" s="159"/>
      <c r="D36" s="159"/>
      <c r="E36" s="159"/>
      <c r="F36" s="160"/>
      <c r="G36" s="159"/>
      <c r="H36" s="159"/>
      <c r="I36" s="159"/>
      <c r="J36" s="160"/>
      <c r="K36" s="159"/>
      <c r="L36" s="159"/>
      <c r="M36" s="159"/>
      <c r="N36" s="159"/>
      <c r="O36" s="161"/>
      <c r="P36" s="159"/>
      <c r="Q36" s="159"/>
      <c r="R36" s="159"/>
      <c r="S36" s="158"/>
      <c r="T36" s="158"/>
    </row>
    <row r="37" spans="1:28" s="162" customFormat="1" ht="12.75" hidden="1" customHeight="1" x14ac:dyDescent="0.25">
      <c r="A37" s="158"/>
      <c r="B37" s="159" t="s">
        <v>39</v>
      </c>
      <c r="C37" s="159"/>
      <c r="D37" s="159"/>
      <c r="E37" s="159"/>
      <c r="F37" s="160"/>
      <c r="G37" s="159"/>
      <c r="H37" s="159"/>
      <c r="I37" s="159"/>
      <c r="J37" s="160"/>
      <c r="K37" s="159"/>
      <c r="L37" s="159"/>
      <c r="M37" s="159"/>
      <c r="N37" s="159"/>
      <c r="O37" s="161"/>
      <c r="P37" s="159"/>
      <c r="Q37" s="159"/>
      <c r="R37" s="159"/>
      <c r="S37" s="158"/>
      <c r="T37" s="158"/>
    </row>
    <row r="38" spans="1:28" s="162" customFormat="1" ht="12.75" customHeight="1" x14ac:dyDescent="0.25">
      <c r="A38" s="158"/>
      <c r="B38" s="159"/>
      <c r="C38" s="159"/>
      <c r="D38" s="159"/>
      <c r="E38" s="159"/>
      <c r="F38" s="160"/>
      <c r="G38" s="159"/>
      <c r="H38" s="159"/>
      <c r="I38" s="159"/>
      <c r="J38" s="160"/>
      <c r="K38" s="159"/>
      <c r="L38" s="159"/>
      <c r="M38" s="159"/>
      <c r="N38" s="159"/>
      <c r="O38" s="161"/>
      <c r="P38" s="159"/>
      <c r="Q38" s="159"/>
      <c r="R38" s="159"/>
      <c r="S38" s="158"/>
      <c r="T38" s="158"/>
    </row>
    <row r="39" spans="1:28" s="167" customFormat="1" ht="33" hidden="1" customHeight="1" x14ac:dyDescent="0.25">
      <c r="A39" s="163"/>
      <c r="B39" s="164" t="s">
        <v>40</v>
      </c>
      <c r="C39" s="164"/>
      <c r="D39" s="164"/>
      <c r="E39" s="164"/>
      <c r="F39" s="165"/>
      <c r="G39" s="164"/>
      <c r="H39" s="164"/>
      <c r="I39" s="164"/>
      <c r="J39" s="165"/>
      <c r="K39" s="164"/>
      <c r="L39" s="164"/>
      <c r="M39" s="164"/>
      <c r="N39" s="164"/>
      <c r="O39" s="166"/>
      <c r="P39" s="164"/>
      <c r="Q39" s="164"/>
      <c r="R39" s="164"/>
      <c r="S39" s="163"/>
      <c r="T39" s="163"/>
    </row>
    <row r="40" spans="1:28" s="167" customFormat="1" ht="36" customHeight="1" x14ac:dyDescent="0.25">
      <c r="A40" s="163"/>
      <c r="B40" s="168" t="s">
        <v>41</v>
      </c>
      <c r="C40" s="164"/>
      <c r="D40" s="164"/>
      <c r="E40" s="164"/>
      <c r="F40" s="165"/>
      <c r="G40" s="164"/>
      <c r="H40" s="164"/>
      <c r="I40" s="164"/>
      <c r="J40" s="165"/>
      <c r="K40" s="164"/>
      <c r="L40" s="164"/>
      <c r="M40" s="164"/>
      <c r="N40" s="164"/>
      <c r="O40" s="166"/>
      <c r="P40" s="164"/>
      <c r="Q40" s="164"/>
      <c r="R40" s="164"/>
      <c r="S40" s="163"/>
      <c r="T40" s="163"/>
    </row>
    <row r="41" spans="1:28" s="172" customFormat="1" ht="36" hidden="1" customHeight="1" x14ac:dyDescent="0.25">
      <c r="A41" s="169"/>
      <c r="B41" s="164" t="s">
        <v>42</v>
      </c>
      <c r="C41" s="168"/>
      <c r="D41" s="168"/>
      <c r="E41" s="168"/>
      <c r="F41" s="170"/>
      <c r="G41" s="168"/>
      <c r="H41" s="168"/>
      <c r="I41" s="168"/>
      <c r="J41" s="170"/>
      <c r="K41" s="168"/>
      <c r="L41" s="168"/>
      <c r="M41" s="168"/>
      <c r="N41" s="168"/>
      <c r="O41" s="171"/>
      <c r="P41" s="168"/>
      <c r="Q41" s="168"/>
      <c r="R41" s="168"/>
      <c r="S41" s="169"/>
      <c r="T41" s="169"/>
    </row>
    <row r="42" spans="1:28" s="167" customFormat="1" ht="12.75" hidden="1" customHeight="1" x14ac:dyDescent="0.25">
      <c r="A42" s="163"/>
      <c r="B42" s="164"/>
      <c r="C42" s="164"/>
      <c r="D42" s="164"/>
      <c r="E42" s="164"/>
      <c r="F42" s="165"/>
      <c r="G42" s="164"/>
      <c r="H42" s="164"/>
      <c r="I42" s="164"/>
      <c r="J42" s="165"/>
      <c r="K42" s="164"/>
      <c r="L42" s="164"/>
      <c r="M42" s="164"/>
      <c r="N42" s="164"/>
      <c r="O42" s="166"/>
      <c r="P42" s="164"/>
      <c r="Q42" s="164"/>
      <c r="R42" s="164"/>
      <c r="S42" s="163"/>
      <c r="T42" s="163"/>
    </row>
    <row r="43" spans="1:28" s="167" customFormat="1" ht="12.75" hidden="1" customHeight="1" x14ac:dyDescent="0.25">
      <c r="A43" s="163"/>
      <c r="B43" s="164"/>
      <c r="C43" s="164"/>
      <c r="D43" s="164"/>
      <c r="E43" s="164"/>
      <c r="F43" s="165"/>
      <c r="G43" s="164"/>
      <c r="H43" s="164"/>
      <c r="I43" s="164"/>
      <c r="J43" s="165"/>
      <c r="K43" s="164"/>
      <c r="L43" s="164"/>
      <c r="M43" s="164"/>
      <c r="N43" s="164"/>
      <c r="O43" s="166"/>
      <c r="P43" s="164"/>
      <c r="Q43" s="164"/>
      <c r="R43" s="164"/>
      <c r="S43" s="163"/>
      <c r="T43" s="163"/>
    </row>
    <row r="44" spans="1:28" s="167" customFormat="1" ht="15.75" hidden="1" x14ac:dyDescent="0.25">
      <c r="A44" s="163"/>
      <c r="B44" s="164" t="s">
        <v>43</v>
      </c>
      <c r="C44" s="164"/>
      <c r="D44" s="164"/>
      <c r="E44" s="164"/>
      <c r="F44" s="165"/>
      <c r="G44" s="164"/>
      <c r="H44" s="164"/>
      <c r="I44" s="164"/>
      <c r="J44" s="165"/>
      <c r="K44" s="164"/>
      <c r="L44" s="164"/>
      <c r="M44" s="164"/>
      <c r="N44" s="164"/>
      <c r="O44" s="166"/>
      <c r="P44" s="164"/>
      <c r="Q44" s="164"/>
      <c r="R44" s="164"/>
      <c r="S44" s="163"/>
      <c r="T44" s="163"/>
    </row>
    <row r="45" spans="1:28" s="167" customFormat="1" ht="15.75" x14ac:dyDescent="0.25">
      <c r="A45" s="163"/>
      <c r="B45" s="164"/>
      <c r="C45" s="164"/>
      <c r="D45" s="164"/>
      <c r="E45" s="164"/>
      <c r="F45" s="165"/>
      <c r="G45" s="164"/>
      <c r="H45" s="164"/>
      <c r="I45" s="164"/>
      <c r="J45" s="165"/>
      <c r="K45" s="164"/>
      <c r="L45" s="164"/>
      <c r="M45" s="164"/>
      <c r="N45" s="164"/>
      <c r="O45" s="166"/>
      <c r="P45" s="164"/>
      <c r="Q45" s="164"/>
      <c r="R45" s="164"/>
      <c r="S45" s="163"/>
      <c r="T45" s="163"/>
    </row>
    <row r="46" spans="1:28" x14ac:dyDescent="0.25">
      <c r="B46" s="173"/>
      <c r="C46" s="173"/>
      <c r="D46" s="173"/>
      <c r="E46" s="173"/>
      <c r="F46" s="174"/>
      <c r="G46" s="173"/>
      <c r="H46" s="173"/>
      <c r="I46" s="173"/>
      <c r="J46" s="174"/>
      <c r="AB46" s="175"/>
    </row>
    <row r="47" spans="1:28" s="179" customFormat="1" ht="26.25" customHeight="1" x14ac:dyDescent="0.25">
      <c r="A47" s="176"/>
      <c r="B47" s="177" t="s">
        <v>44</v>
      </c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8"/>
    </row>
    <row r="48" spans="1:28" s="176" customFormat="1" ht="15.75" x14ac:dyDescent="0.25">
      <c r="B48" s="180"/>
      <c r="C48" s="180"/>
      <c r="D48" s="181"/>
      <c r="E48" s="181"/>
      <c r="F48" s="181" t="s">
        <v>45</v>
      </c>
      <c r="G48" s="182"/>
      <c r="H48" s="183"/>
      <c r="I48" s="183" t="s">
        <v>46</v>
      </c>
      <c r="J48" s="183"/>
      <c r="K48" s="183"/>
      <c r="L48" s="183"/>
      <c r="M48" s="183"/>
      <c r="N48" s="180"/>
      <c r="O48" s="184"/>
      <c r="P48" s="185"/>
      <c r="Q48" s="186"/>
      <c r="R48" s="180"/>
      <c r="S48" s="180"/>
      <c r="T48" s="180"/>
      <c r="U48" s="180"/>
      <c r="V48" s="180"/>
      <c r="W48" s="180"/>
      <c r="X48" s="180"/>
      <c r="Y48" s="180"/>
      <c r="Z48" s="180"/>
      <c r="AA48" s="187"/>
    </row>
    <row r="49" spans="1:28" s="176" customFormat="1" ht="15.75" x14ac:dyDescent="0.25">
      <c r="B49" s="180"/>
      <c r="C49" s="180"/>
      <c r="D49" s="180"/>
      <c r="E49" s="185"/>
      <c r="F49" s="188"/>
      <c r="G49" s="185"/>
      <c r="H49" s="185"/>
      <c r="I49" s="185"/>
      <c r="J49" s="183"/>
      <c r="K49" s="181"/>
      <c r="L49" s="181"/>
      <c r="M49" s="181"/>
      <c r="N49" s="183"/>
      <c r="O49" s="180"/>
      <c r="P49" s="184"/>
      <c r="Q49" s="185"/>
      <c r="R49" s="186"/>
      <c r="S49" s="180"/>
      <c r="T49" s="180"/>
      <c r="U49" s="180"/>
      <c r="V49" s="180"/>
      <c r="W49" s="180"/>
      <c r="X49" s="180"/>
      <c r="Y49" s="180"/>
      <c r="Z49" s="180"/>
      <c r="AA49" s="180"/>
      <c r="AB49" s="187"/>
    </row>
    <row r="50" spans="1:28" s="176" customFormat="1" ht="15.75" x14ac:dyDescent="0.25">
      <c r="B50" s="180"/>
      <c r="C50" s="180"/>
      <c r="D50" s="180"/>
      <c r="E50" s="185"/>
      <c r="F50" s="188"/>
      <c r="G50" s="185"/>
      <c r="H50" s="185"/>
      <c r="I50" s="185"/>
      <c r="J50" s="183"/>
      <c r="K50" s="181"/>
      <c r="L50" s="181"/>
      <c r="M50" s="181"/>
      <c r="N50" s="183"/>
      <c r="O50" s="180"/>
      <c r="P50" s="184"/>
      <c r="Q50" s="185"/>
      <c r="R50" s="186"/>
      <c r="S50" s="180"/>
      <c r="T50" s="180"/>
      <c r="U50" s="180"/>
      <c r="V50" s="180"/>
      <c r="W50" s="180"/>
      <c r="X50" s="180"/>
      <c r="Y50" s="180"/>
      <c r="Z50" s="180"/>
      <c r="AA50" s="180"/>
      <c r="AB50" s="187"/>
    </row>
    <row r="51" spans="1:28" s="176" customFormat="1" ht="15.75" x14ac:dyDescent="0.25">
      <c r="B51" s="180"/>
      <c r="C51" s="180"/>
      <c r="D51" s="180"/>
      <c r="E51" s="180"/>
      <c r="F51" s="189"/>
      <c r="G51" s="180"/>
      <c r="H51" s="180"/>
      <c r="I51" s="180"/>
      <c r="J51" s="184"/>
      <c r="K51" s="180"/>
      <c r="L51" s="180"/>
      <c r="M51" s="180"/>
      <c r="N51" s="180"/>
      <c r="O51" s="180"/>
      <c r="P51" s="180"/>
      <c r="Q51" s="180"/>
      <c r="R51" s="184"/>
      <c r="S51" s="190"/>
      <c r="T51" s="191"/>
      <c r="U51" s="192"/>
      <c r="V51" s="180"/>
      <c r="W51" s="192"/>
      <c r="X51" s="192"/>
      <c r="Y51" s="192"/>
      <c r="Z51" s="192"/>
      <c r="AA51" s="180"/>
      <c r="AB51" s="187"/>
    </row>
    <row r="52" spans="1:28" s="179" customFormat="1" ht="26.25" hidden="1" customHeight="1" x14ac:dyDescent="0.25">
      <c r="A52" s="176"/>
      <c r="B52" s="177" t="s">
        <v>47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93"/>
      <c r="Y52" s="193"/>
      <c r="Z52" s="193"/>
      <c r="AA52" s="182"/>
      <c r="AB52" s="159"/>
    </row>
    <row r="53" spans="1:28" s="176" customFormat="1" ht="15.75" hidden="1" x14ac:dyDescent="0.25">
      <c r="B53" s="180"/>
      <c r="C53" s="180"/>
      <c r="D53" s="180"/>
      <c r="E53" s="194" t="s">
        <v>48</v>
      </c>
      <c r="F53" s="194"/>
      <c r="G53" s="194"/>
      <c r="H53" s="194"/>
      <c r="I53" s="194"/>
      <c r="J53" s="183" t="s">
        <v>49</v>
      </c>
      <c r="K53" s="181"/>
      <c r="L53" s="181"/>
      <c r="M53" s="181"/>
      <c r="N53" s="183"/>
      <c r="O53" s="180"/>
      <c r="P53" s="184"/>
      <c r="Q53" s="185"/>
      <c r="R53" s="186"/>
      <c r="S53" s="180"/>
      <c r="T53" s="180"/>
      <c r="U53" s="180"/>
      <c r="V53" s="180"/>
      <c r="W53" s="180"/>
      <c r="X53" s="180"/>
      <c r="Y53" s="180"/>
      <c r="Z53" s="180"/>
      <c r="AA53" s="180"/>
      <c r="AB53" s="187"/>
    </row>
    <row r="54" spans="1:28" x14ac:dyDescent="0.25">
      <c r="F54" s="195"/>
      <c r="O54"/>
      <c r="R54" s="16"/>
      <c r="S54" s="17"/>
      <c r="T54" s="196"/>
      <c r="U54" s="197"/>
      <c r="W54" s="197"/>
      <c r="X54" s="197"/>
      <c r="Y54" s="197"/>
      <c r="Z54" s="197"/>
      <c r="AB54" s="198"/>
    </row>
    <row r="55" spans="1:28" s="179" customFormat="1" ht="26.25" hidden="1" customHeight="1" x14ac:dyDescent="0.25">
      <c r="A55" s="176"/>
      <c r="B55" s="177" t="s">
        <v>47</v>
      </c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93"/>
      <c r="Y55" s="193"/>
      <c r="Z55" s="193"/>
      <c r="AA55" s="182"/>
      <c r="AB55" s="159"/>
    </row>
    <row r="56" spans="1:28" s="176" customFormat="1" ht="15.75" hidden="1" x14ac:dyDescent="0.25">
      <c r="B56" s="180"/>
      <c r="C56" s="180"/>
      <c r="D56" s="180"/>
      <c r="E56" s="194" t="s">
        <v>48</v>
      </c>
      <c r="F56" s="194"/>
      <c r="G56" s="194"/>
      <c r="H56" s="194"/>
      <c r="I56" s="194"/>
      <c r="J56" s="183" t="s">
        <v>49</v>
      </c>
      <c r="K56" s="181"/>
      <c r="L56" s="181"/>
      <c r="M56" s="181"/>
      <c r="N56" s="183"/>
      <c r="O56" s="180"/>
      <c r="P56" s="184"/>
      <c r="Q56" s="185"/>
      <c r="R56" s="186"/>
      <c r="S56" s="180"/>
      <c r="T56" s="180"/>
      <c r="U56" s="180"/>
      <c r="V56" s="180"/>
      <c r="W56" s="180"/>
      <c r="X56" s="180"/>
      <c r="Y56" s="180"/>
      <c r="Z56" s="180"/>
      <c r="AA56" s="180"/>
      <c r="AB56" s="187"/>
    </row>
    <row r="57" spans="1:28" x14ac:dyDescent="0.25">
      <c r="AB57" s="198"/>
    </row>
    <row r="58" spans="1:28" s="179" customFormat="1" ht="26.25" customHeight="1" x14ac:dyDescent="0.25">
      <c r="A58" s="176"/>
      <c r="B58" s="177" t="s">
        <v>50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93"/>
      <c r="Y58" s="193"/>
      <c r="Z58" s="193"/>
      <c r="AA58" s="182"/>
      <c r="AB58" s="159"/>
    </row>
    <row r="59" spans="1:28" s="176" customFormat="1" ht="15.75" x14ac:dyDescent="0.25">
      <c r="B59" s="180"/>
      <c r="C59" s="180"/>
      <c r="D59" s="181"/>
      <c r="E59" s="181"/>
      <c r="F59" s="181" t="s">
        <v>45</v>
      </c>
      <c r="G59" s="182"/>
      <c r="H59" s="183"/>
      <c r="I59" s="183" t="s">
        <v>46</v>
      </c>
      <c r="J59" s="183"/>
      <c r="K59" s="183"/>
      <c r="L59" s="183"/>
      <c r="M59" s="183"/>
      <c r="N59" s="180"/>
      <c r="O59" s="184"/>
      <c r="P59" s="185"/>
      <c r="Q59" s="186"/>
      <c r="R59" s="180"/>
      <c r="S59" s="180"/>
      <c r="T59" s="180"/>
      <c r="U59" s="180"/>
      <c r="V59" s="180"/>
      <c r="W59" s="180"/>
      <c r="X59" s="180"/>
      <c r="Y59" s="180"/>
      <c r="Z59" s="180"/>
      <c r="AA59" s="187"/>
    </row>
  </sheetData>
  <autoFilter ref="B11:T21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6" showButton="0"/>
  </autoFilter>
  <mergeCells count="49">
    <mergeCell ref="B58:W58"/>
    <mergeCell ref="L33:N33"/>
    <mergeCell ref="B47:AA47"/>
    <mergeCell ref="B52:W52"/>
    <mergeCell ref="E53:I53"/>
    <mergeCell ref="B55:W55"/>
    <mergeCell ref="E56:I56"/>
    <mergeCell ref="B28:K28"/>
    <mergeCell ref="B29:K29"/>
    <mergeCell ref="L29:N29"/>
    <mergeCell ref="L30:N30"/>
    <mergeCell ref="L31:N31"/>
    <mergeCell ref="L32:N32"/>
    <mergeCell ref="L14:L15"/>
    <mergeCell ref="M14:M15"/>
    <mergeCell ref="F16:O16"/>
    <mergeCell ref="R16:S16"/>
    <mergeCell ref="B25:T25"/>
    <mergeCell ref="B26:K26"/>
    <mergeCell ref="F13:G13"/>
    <mergeCell ref="H13:I13"/>
    <mergeCell ref="J13:K13"/>
    <mergeCell ref="L13:M13"/>
    <mergeCell ref="F14:F15"/>
    <mergeCell ref="G14:G15"/>
    <mergeCell ref="H14:H15"/>
    <mergeCell ref="I14:I15"/>
    <mergeCell ref="J14:J15"/>
    <mergeCell ref="K14:K15"/>
    <mergeCell ref="P11:P16"/>
    <mergeCell ref="Q11:Q16"/>
    <mergeCell ref="R11:S11"/>
    <mergeCell ref="T11:T15"/>
    <mergeCell ref="F12:K12"/>
    <mergeCell ref="L12:M12"/>
    <mergeCell ref="N12:N15"/>
    <mergeCell ref="O12:O15"/>
    <mergeCell ref="R12:R15"/>
    <mergeCell ref="S12:S15"/>
    <mergeCell ref="P1:T4"/>
    <mergeCell ref="F5:J5"/>
    <mergeCell ref="B6:T6"/>
    <mergeCell ref="B7:T7"/>
    <mergeCell ref="C8:T8"/>
    <mergeCell ref="B11:B16"/>
    <mergeCell ref="C11:C16"/>
    <mergeCell ref="D11:D16"/>
    <mergeCell ref="E11:E16"/>
    <mergeCell ref="F11:O1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908 </vt:lpstr>
      <vt:lpstr>'Расчет НМЦ 908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Любовь Павловна</dc:creator>
  <cp:lastModifiedBy>Тимофеева Любовь Павловна</cp:lastModifiedBy>
  <dcterms:created xsi:type="dcterms:W3CDTF">2024-05-21T04:20:55Z</dcterms:created>
  <dcterms:modified xsi:type="dcterms:W3CDTF">2024-05-21T04:21:41Z</dcterms:modified>
</cp:coreProperties>
</file>